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19416" windowHeight="10296"/>
  </bookViews>
  <sheets>
    <sheet name="Payments" sheetId="1" r:id="rId1"/>
    <sheet name="Receipts" sheetId="2" r:id="rId2"/>
    <sheet name="Reconciliation " sheetId="3" r:id="rId3"/>
    <sheet name="Playground" sheetId="6" r:id="rId4"/>
    <sheet name="Fixed Assets" sheetId="4" r:id="rId5"/>
    <sheet name="Budget" sheetId="5" r:id="rId6"/>
    <sheet name="Invoices to support VAt claim" sheetId="7" r:id="rId7"/>
    <sheet name="Payments over £100" sheetId="8" r:id="rId8"/>
  </sheets>
  <definedNames>
    <definedName name="_xlnm._FilterDatabase" localSheetId="0" hidden="1">Payments!$A$5:$U$5</definedName>
    <definedName name="_xlnm.Print_Area" localSheetId="5">Budget!$A$1:$Q$22</definedName>
    <definedName name="_xlnm.Print_Area" localSheetId="0">Payments!$A$1:$U$70</definedName>
    <definedName name="_xlnm.Print_Area" localSheetId="1">Receipts!$A$1:$J$19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8"/>
  <c r="D69" i="1"/>
  <c r="F17" i="7"/>
  <c r="F18" i="3" l="1"/>
  <c r="F6"/>
  <c r="U69" i="1"/>
  <c r="T69"/>
  <c r="S69"/>
  <c r="R69"/>
  <c r="Q69"/>
  <c r="P69"/>
  <c r="O69"/>
  <c r="N69"/>
  <c r="M69"/>
  <c r="L69"/>
  <c r="K69"/>
  <c r="J69"/>
  <c r="I69"/>
  <c r="H69"/>
  <c r="G69"/>
  <c r="F69"/>
  <c r="E69"/>
  <c r="E16" i="2"/>
  <c r="C21" i="5"/>
  <c r="C12"/>
  <c r="M10" i="1"/>
  <c r="I11" l="1"/>
  <c r="C8" i="5" s="1"/>
  <c r="Q9" i="1" l="1"/>
  <c r="F8"/>
  <c r="H7"/>
  <c r="H6"/>
  <c r="C7" i="5" s="1"/>
  <c r="V69" i="1" l="1"/>
  <c r="C5" i="5"/>
  <c r="C16"/>
  <c r="D6" i="2" l="1"/>
  <c r="M22" i="5" l="1"/>
  <c r="F16" i="2"/>
  <c r="C17" i="6"/>
  <c r="L22" i="5"/>
  <c r="K22"/>
  <c r="F17" i="4"/>
  <c r="O13" i="5"/>
  <c r="P13" s="1"/>
  <c r="C16" i="2"/>
  <c r="O9" i="5"/>
  <c r="P9" s="1"/>
  <c r="O15"/>
  <c r="P15" s="1"/>
  <c r="O18"/>
  <c r="P18" s="1"/>
  <c r="O19"/>
  <c r="P19" s="1"/>
  <c r="G16" i="2"/>
  <c r="J16" s="1"/>
  <c r="B22" i="5"/>
  <c r="H16" i="2"/>
  <c r="I16"/>
  <c r="D16"/>
  <c r="O4" i="5"/>
  <c r="N22" l="1"/>
  <c r="O8"/>
  <c r="P8" s="1"/>
  <c r="H22"/>
  <c r="O6"/>
  <c r="P6" s="1"/>
  <c r="C22"/>
  <c r="O10"/>
  <c r="P10" s="1"/>
  <c r="O20"/>
  <c r="P20" s="1"/>
  <c r="F10" i="3"/>
  <c r="O16" i="5"/>
  <c r="P16" s="1"/>
  <c r="F22"/>
  <c r="O21"/>
  <c r="P21" s="1"/>
  <c r="I22"/>
  <c r="O17"/>
  <c r="P17" s="1"/>
  <c r="O11"/>
  <c r="P11" s="1"/>
  <c r="J22"/>
  <c r="O5"/>
  <c r="O12"/>
  <c r="P12" s="1"/>
  <c r="O7" l="1"/>
  <c r="P7" s="1"/>
  <c r="D22"/>
  <c r="G22"/>
  <c r="O14"/>
  <c r="P14" s="1"/>
  <c r="E22"/>
  <c r="P5"/>
  <c r="O22" l="1"/>
  <c r="P22" s="1"/>
</calcChain>
</file>

<file path=xl/sharedStrings.xml><?xml version="1.0" encoding="utf-8"?>
<sst xmlns="http://schemas.openxmlformats.org/spreadsheetml/2006/main" count="342" uniqueCount="209">
  <si>
    <t xml:space="preserve"> Invoice Date</t>
  </si>
  <si>
    <t>Invoice No</t>
  </si>
  <si>
    <t>Details</t>
  </si>
  <si>
    <t>Amount</t>
  </si>
  <si>
    <t>Payments exc VAT</t>
  </si>
  <si>
    <t>Vat element</t>
  </si>
  <si>
    <t>Subs</t>
  </si>
  <si>
    <t>Insurance</t>
  </si>
  <si>
    <t>Clerk Salary</t>
  </si>
  <si>
    <t>Bank Charges</t>
  </si>
  <si>
    <t>Election Expenses</t>
  </si>
  <si>
    <t>Village Hall</t>
  </si>
  <si>
    <t>Playground</t>
  </si>
  <si>
    <t>Grass Cutting</t>
  </si>
  <si>
    <t>Tree Maintenance</t>
  </si>
  <si>
    <t>General Maintenance</t>
  </si>
  <si>
    <t>Building (Walls) Maintenance</t>
  </si>
  <si>
    <t>Dog Bins</t>
  </si>
  <si>
    <t>Section 137 Sundries</t>
  </si>
  <si>
    <t>Contingency</t>
  </si>
  <si>
    <t>Other</t>
  </si>
  <si>
    <t>OALC</t>
  </si>
  <si>
    <t>HMRC</t>
  </si>
  <si>
    <t>Cathy Fleet</t>
  </si>
  <si>
    <t>Date</t>
  </si>
  <si>
    <t>Receipt</t>
  </si>
  <si>
    <t>Precept</t>
  </si>
  <si>
    <t>OCC Grass Cutting Grant</t>
  </si>
  <si>
    <t>Footbal Income</t>
  </si>
  <si>
    <t>other</t>
  </si>
  <si>
    <t>Rec'd</t>
  </si>
  <si>
    <t>CDC</t>
  </si>
  <si>
    <t xml:space="preserve">SOULDERN  PARISH COUNCIL Reconciliation </t>
  </si>
  <si>
    <t xml:space="preserve">to </t>
  </si>
  <si>
    <t>Add receipts for period</t>
  </si>
  <si>
    <t>Less payments for period</t>
  </si>
  <si>
    <t xml:space="preserve">Equ closing balance </t>
  </si>
  <si>
    <t>Comprises;</t>
  </si>
  <si>
    <t>A/C no: 20437718 (Playground)</t>
  </si>
  <si>
    <t xml:space="preserve">                  Chairman  </t>
  </si>
  <si>
    <t xml:space="preserve">                  RFO  </t>
  </si>
  <si>
    <t>Internal Audit  ……………………………………..</t>
  </si>
  <si>
    <t xml:space="preserve">Date </t>
  </si>
  <si>
    <t>………………</t>
  </si>
  <si>
    <t>Playground - Ring fenced funds</t>
  </si>
  <si>
    <t xml:space="preserve">Current Balance </t>
  </si>
  <si>
    <t>Ref No.</t>
  </si>
  <si>
    <t>Description or Location</t>
  </si>
  <si>
    <t>Identification                 (if applicable)</t>
  </si>
  <si>
    <t>Date acquired</t>
  </si>
  <si>
    <t>Purchase cost (if known)</t>
  </si>
  <si>
    <t>Value</t>
  </si>
  <si>
    <t>Custodian</t>
  </si>
  <si>
    <t>Disposal</t>
  </si>
  <si>
    <t>Comments</t>
  </si>
  <si>
    <t>001</t>
  </si>
  <si>
    <t>Recreation Field</t>
  </si>
  <si>
    <t>n/a</t>
  </si>
  <si>
    <t>002</t>
  </si>
  <si>
    <t>Pavillion</t>
  </si>
  <si>
    <t>003</t>
  </si>
  <si>
    <t>Changing Rooms                               (behind village hall)</t>
  </si>
  <si>
    <t>Parish Council</t>
  </si>
  <si>
    <t>Nominal value</t>
  </si>
  <si>
    <t>004</t>
  </si>
  <si>
    <t>Collage</t>
  </si>
  <si>
    <t>005</t>
  </si>
  <si>
    <t>Nancy Bowles Wood</t>
  </si>
  <si>
    <t>20.07.1989</t>
  </si>
  <si>
    <t>006</t>
  </si>
  <si>
    <t>Village Green</t>
  </si>
  <si>
    <t>07.03.1990</t>
  </si>
  <si>
    <t>007</t>
  </si>
  <si>
    <t>Bus Shelter</t>
  </si>
  <si>
    <t>Reviewed May-21</t>
  </si>
  <si>
    <t>008</t>
  </si>
  <si>
    <t>Playground equipment</t>
  </si>
  <si>
    <t>19.08.2005</t>
  </si>
  <si>
    <t xml:space="preserve">C £10,000 </t>
  </si>
  <si>
    <t>Removed</t>
  </si>
  <si>
    <t>009</t>
  </si>
  <si>
    <t>Laptop</t>
  </si>
  <si>
    <t>20.02.11</t>
  </si>
  <si>
    <t>Clerk</t>
  </si>
  <si>
    <t>20/21</t>
  </si>
  <si>
    <t>End of life</t>
  </si>
  <si>
    <t>010</t>
  </si>
  <si>
    <t>Sports Wall</t>
  </si>
  <si>
    <t>30.09.11</t>
  </si>
  <si>
    <t>011</t>
  </si>
  <si>
    <t>Notice Board - High Street</t>
  </si>
  <si>
    <t>012</t>
  </si>
  <si>
    <t>Notice Board - Village hall</t>
  </si>
  <si>
    <t>013</t>
  </si>
  <si>
    <t>Outdoor Furniture</t>
  </si>
  <si>
    <t>Flagpole, Outdoor furniture</t>
  </si>
  <si>
    <t>014</t>
  </si>
  <si>
    <t>Coronation Games</t>
  </si>
  <si>
    <t>015</t>
  </si>
  <si>
    <t>TOTAL:</t>
  </si>
  <si>
    <t>Precept figures</t>
  </si>
  <si>
    <t>Totals</t>
  </si>
  <si>
    <t>Variance</t>
  </si>
  <si>
    <t>Notes</t>
  </si>
  <si>
    <t>April</t>
  </si>
  <si>
    <t>May</t>
  </si>
  <si>
    <t>June</t>
  </si>
  <si>
    <t>July</t>
  </si>
  <si>
    <t>Aug</t>
  </si>
  <si>
    <t>Sept</t>
  </si>
  <si>
    <t>Oct</t>
  </si>
  <si>
    <t xml:space="preserve">Nov </t>
  </si>
  <si>
    <t>Dec</t>
  </si>
  <si>
    <t>Jan</t>
  </si>
  <si>
    <t>Feb</t>
  </si>
  <si>
    <t>Mar</t>
  </si>
  <si>
    <t>External audit</t>
  </si>
  <si>
    <t>VAT</t>
  </si>
  <si>
    <t xml:space="preserve">Balance C/F </t>
  </si>
  <si>
    <t>SOULDERN PARISH COUNCIL PAYMENTS 2025/26</t>
  </si>
  <si>
    <t>Souldern PC Spending v Budget 2025/26</t>
  </si>
  <si>
    <t>CDC - Dog Bins</t>
  </si>
  <si>
    <t>Audit Fees</t>
  </si>
  <si>
    <t>SOULDERN PARISH COUNCIL  RECEIPTS 2025/26</t>
  </si>
  <si>
    <t>Service Charge</t>
  </si>
  <si>
    <t>Balance B/F: 1st April 2025</t>
  </si>
  <si>
    <t>Nigel Prickett - April Cut</t>
  </si>
  <si>
    <t>Gallagher</t>
  </si>
  <si>
    <t xml:space="preserve">Helen White </t>
  </si>
  <si>
    <t xml:space="preserve">Service charge </t>
  </si>
  <si>
    <t>Giles Howard</t>
  </si>
  <si>
    <t>Macintyre Trees</t>
  </si>
  <si>
    <t>Interest</t>
  </si>
  <si>
    <t>Unity Interest</t>
  </si>
  <si>
    <t xml:space="preserve">Cathy Fleet clk sal June </t>
  </si>
  <si>
    <t>Glasdon</t>
  </si>
  <si>
    <t>N Oakhill (stone wall reimbursement)</t>
  </si>
  <si>
    <t>Nigel Prickett</t>
  </si>
  <si>
    <t>Cathy Fleet clk sal July</t>
  </si>
  <si>
    <t>OCC</t>
  </si>
  <si>
    <t>Service charge</t>
  </si>
  <si>
    <t>Kompan</t>
  </si>
  <si>
    <t>Cathy Fleet clk sal Aug</t>
  </si>
  <si>
    <t>Opening balance current a/c</t>
  </si>
  <si>
    <t>Opening BalanceSavings a/c (playground)</t>
  </si>
  <si>
    <t>Spend (ex VAT)</t>
  </si>
  <si>
    <t>Walker Services</t>
  </si>
  <si>
    <t>Cathy Fleet clk sal Sept</t>
  </si>
  <si>
    <t>259/09/25</t>
  </si>
  <si>
    <t>Nigle Prickett</t>
  </si>
  <si>
    <t>Cathy Fleet Clk Sal Oct</t>
  </si>
  <si>
    <t>Cathy Fleet backpay</t>
  </si>
  <si>
    <t>Nigel Prickett 2605</t>
  </si>
  <si>
    <t>Unity current account at end of period</t>
  </si>
  <si>
    <t>NBW (ring-fenced) £500</t>
  </si>
  <si>
    <t xml:space="preserve">Invoice from </t>
  </si>
  <si>
    <t xml:space="preserve">Invoice No </t>
  </si>
  <si>
    <t xml:space="preserve">VAT Reg No </t>
  </si>
  <si>
    <t xml:space="preserve">Invoice to </t>
  </si>
  <si>
    <t xml:space="preserve">Vat paid </t>
  </si>
  <si>
    <t>121 4884 77</t>
  </si>
  <si>
    <t>MacIntyre Trees</t>
  </si>
  <si>
    <t>4477 851 50</t>
  </si>
  <si>
    <t>09/05/258</t>
  </si>
  <si>
    <t xml:space="preserve">Fernwood Arborcultural </t>
  </si>
  <si>
    <t>4512 197 11</t>
  </si>
  <si>
    <t>4437 541 47</t>
  </si>
  <si>
    <t>1558 470 44</t>
  </si>
  <si>
    <t>08//08/25</t>
  </si>
  <si>
    <t>8555 262 10</t>
  </si>
  <si>
    <t xml:space="preserve">Souldern Parish Council </t>
  </si>
  <si>
    <t>Cathy Fleet clk sal Nov</t>
  </si>
  <si>
    <t>Robert Large</t>
  </si>
  <si>
    <t>Cathy Fleet clk sal Dec</t>
  </si>
  <si>
    <t xml:space="preserve">Cathy Fleet clk sal Jan </t>
  </si>
  <si>
    <t xml:space="preserve">Souldern Village Hall </t>
  </si>
  <si>
    <t>Village Hall hire</t>
  </si>
  <si>
    <t>Unity interest</t>
  </si>
  <si>
    <t>3822 192 57</t>
  </si>
  <si>
    <t>TOTAL</t>
  </si>
  <si>
    <t>Souldern PC Invoices to support VAT claim  1st April 2025-1st March 2026</t>
  </si>
  <si>
    <t>Souldern PC payments over £100 2025/26</t>
  </si>
  <si>
    <t>Receipent</t>
  </si>
  <si>
    <t>Item</t>
  </si>
  <si>
    <t>Invoice Date</t>
  </si>
  <si>
    <t>Dog bin emptying</t>
  </si>
  <si>
    <t>amount £</t>
  </si>
  <si>
    <t>VAT reclaimed £</t>
  </si>
  <si>
    <t xml:space="preserve">Insurance </t>
  </si>
  <si>
    <t>Salary</t>
  </si>
  <si>
    <t>Inspection</t>
  </si>
  <si>
    <t xml:space="preserve">Fernwood Arboricultural </t>
  </si>
  <si>
    <t>Treework</t>
  </si>
  <si>
    <t xml:space="preserve">grasscutting </t>
  </si>
  <si>
    <t>bin</t>
  </si>
  <si>
    <t>stone wall repair</t>
  </si>
  <si>
    <t>salary</t>
  </si>
  <si>
    <t>inspection</t>
  </si>
  <si>
    <t xml:space="preserve">Travis Perkins </t>
  </si>
  <si>
    <t xml:space="preserve">building supplies (VH path) </t>
  </si>
  <si>
    <t xml:space="preserve">Souldern village hall </t>
  </si>
  <si>
    <t xml:space="preserve">hall hire </t>
  </si>
  <si>
    <t>Nov</t>
  </si>
  <si>
    <t>Cathy Fleet Clk sal May</t>
  </si>
  <si>
    <t>HMRC VAT</t>
  </si>
  <si>
    <t xml:space="preserve">Unity interest </t>
  </si>
  <si>
    <t>Cathy Fleet clk sal Feb</t>
  </si>
  <si>
    <t>Cathy Fleet clk sal March</t>
  </si>
  <si>
    <t>31st March 2026</t>
  </si>
</sst>
</file>

<file path=xl/styles.xml><?xml version="1.0" encoding="utf-8"?>
<styleSheet xmlns="http://schemas.openxmlformats.org/spreadsheetml/2006/main">
  <numFmts count="11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_(* #,##0.00_);_(* \(#,##0.00\);_(* &quot;-&quot;??_);_(@_)"/>
    <numFmt numFmtId="165" formatCode="&quot;£&quot;#,##0_);[Red]\(&quot;£&quot;#,##0\)"/>
    <numFmt numFmtId="166" formatCode="_(&quot;£&quot;* #,##0.00_);_(&quot;£&quot;* \(#,##0.00\);_(&quot;£&quot;* &quot;-&quot;??_);_(@_)"/>
    <numFmt numFmtId="167" formatCode="dd/mm/yyyy;@"/>
    <numFmt numFmtId="168" formatCode="0.00;[Red]0.00"/>
    <numFmt numFmtId="169" formatCode="[$-809]dd\ mmmm\ yyyy;@"/>
    <numFmt numFmtId="170" formatCode="&quot;£&quot;#,##0"/>
    <numFmt numFmtId="171" formatCode="[$-F800]dddd\,\ mmmm\ dd\,\ yyyy"/>
  </numFmts>
  <fonts count="15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sz val="16"/>
      <color rgb="FF00B050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10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122">
    <xf numFmtId="0" fontId="0" fillId="0" borderId="0" xfId="0"/>
    <xf numFmtId="2" fontId="2" fillId="0" borderId="3" xfId="0" applyNumberFormat="1" applyFont="1" applyBorder="1" applyAlignment="1"/>
    <xf numFmtId="2" fontId="3" fillId="0" borderId="3" xfId="0" applyNumberFormat="1" applyFont="1" applyBorder="1" applyAlignment="1"/>
    <xf numFmtId="2" fontId="3" fillId="0" borderId="3" xfId="0" applyNumberFormat="1" applyFont="1" applyBorder="1" applyAlignment="1">
      <alignment wrapText="1"/>
    </xf>
    <xf numFmtId="4" fontId="0" fillId="0" borderId="0" xfId="0" applyNumberFormat="1"/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164" fontId="0" fillId="0" borderId="0" xfId="0" applyNumberFormat="1"/>
    <xf numFmtId="0" fontId="6" fillId="0" borderId="3" xfId="0" applyFont="1" applyBorder="1"/>
    <xf numFmtId="0" fontId="7" fillId="0" borderId="3" xfId="0" applyFont="1" applyBorder="1"/>
    <xf numFmtId="0" fontId="6" fillId="2" borderId="3" xfId="0" applyFont="1" applyFill="1" applyBorder="1"/>
    <xf numFmtId="0" fontId="6" fillId="2" borderId="7" xfId="0" applyFont="1" applyFill="1" applyBorder="1"/>
    <xf numFmtId="0" fontId="6" fillId="2" borderId="0" xfId="0" applyFont="1" applyFill="1"/>
    <xf numFmtId="0" fontId="7" fillId="2" borderId="3" xfId="0" applyFont="1" applyFill="1" applyBorder="1"/>
    <xf numFmtId="0" fontId="8" fillId="0" borderId="0" xfId="0" applyFont="1"/>
    <xf numFmtId="168" fontId="9" fillId="0" borderId="0" xfId="0" applyNumberFormat="1" applyFont="1" applyBorder="1"/>
    <xf numFmtId="169" fontId="9" fillId="0" borderId="3" xfId="0" applyNumberFormat="1" applyFont="1" applyBorder="1" applyAlignment="1"/>
    <xf numFmtId="0" fontId="8" fillId="0" borderId="3" xfId="0" applyFont="1" applyBorder="1"/>
    <xf numFmtId="168" fontId="9" fillId="0" borderId="3" xfId="0" applyNumberFormat="1" applyFont="1" applyBorder="1" applyAlignment="1"/>
    <xf numFmtId="168" fontId="9" fillId="0" borderId="3" xfId="0" applyNumberFormat="1" applyFont="1" applyBorder="1"/>
    <xf numFmtId="164" fontId="9" fillId="0" borderId="3" xfId="1" applyFont="1" applyBorder="1" applyAlignment="1"/>
    <xf numFmtId="0" fontId="9" fillId="0" borderId="3" xfId="0" applyNumberFormat="1" applyFont="1" applyBorder="1" applyAlignment="1">
      <alignment horizontal="right"/>
    </xf>
    <xf numFmtId="0" fontId="9" fillId="0" borderId="3" xfId="0" applyNumberFormat="1" applyFont="1" applyBorder="1" applyAlignment="1"/>
    <xf numFmtId="164" fontId="1" fillId="3" borderId="3" xfId="1" applyFont="1" applyFill="1" applyBorder="1" applyAlignment="1"/>
    <xf numFmtId="168" fontId="9" fillId="0" borderId="3" xfId="0" applyNumberFormat="1" applyFont="1" applyBorder="1" applyAlignment="1">
      <alignment horizontal="right"/>
    </xf>
    <xf numFmtId="168" fontId="1" fillId="0" borderId="3" xfId="0" applyNumberFormat="1" applyFont="1" applyBorder="1" applyAlignment="1"/>
    <xf numFmtId="168" fontId="1" fillId="0" borderId="3" xfId="0" applyNumberFormat="1" applyFont="1" applyBorder="1"/>
    <xf numFmtId="168" fontId="9" fillId="0" borderId="0" xfId="0" applyNumberFormat="1" applyFont="1" applyBorder="1" applyAlignment="1">
      <alignment horizontal="right"/>
    </xf>
    <xf numFmtId="168" fontId="9" fillId="0" borderId="6" xfId="0" applyNumberFormat="1" applyFont="1" applyBorder="1"/>
    <xf numFmtId="0" fontId="8" fillId="0" borderId="0" xfId="0" applyFont="1" applyAlignment="1">
      <alignment horizontal="right"/>
    </xf>
    <xf numFmtId="2" fontId="1" fillId="0" borderId="0" xfId="0" applyNumberFormat="1" applyFont="1" applyAlignment="1">
      <alignment horizontal="centerContinuous"/>
    </xf>
    <xf numFmtId="2" fontId="1" fillId="0" borderId="5" xfId="0" applyNumberFormat="1" applyFont="1" applyBorder="1" applyAlignment="1">
      <alignment horizontal="centerContinuous"/>
    </xf>
    <xf numFmtId="2" fontId="9" fillId="0" borderId="0" xfId="0" applyNumberFormat="1" applyFont="1"/>
    <xf numFmtId="2" fontId="9" fillId="0" borderId="3" xfId="0" applyNumberFormat="1" applyFont="1" applyBorder="1" applyAlignment="1">
      <alignment horizontal="centerContinuous"/>
    </xf>
    <xf numFmtId="2" fontId="9" fillId="0" borderId="3" xfId="0" applyNumberFormat="1" applyFont="1" applyBorder="1" applyAlignment="1">
      <alignment horizontal="center"/>
    </xf>
    <xf numFmtId="2" fontId="9" fillId="0" borderId="3" xfId="0" applyNumberFormat="1" applyFont="1" applyBorder="1"/>
    <xf numFmtId="2" fontId="1" fillId="0" borderId="3" xfId="0" applyNumberFormat="1" applyFont="1" applyBorder="1" applyAlignment="1">
      <alignment horizontal="center"/>
    </xf>
    <xf numFmtId="167" fontId="9" fillId="0" borderId="3" xfId="0" applyNumberFormat="1" applyFont="1" applyBorder="1"/>
    <xf numFmtId="2" fontId="9" fillId="0" borderId="3" xfId="0" applyNumberFormat="1" applyFont="1" applyBorder="1" applyAlignment="1">
      <alignment wrapText="1"/>
    </xf>
    <xf numFmtId="4" fontId="9" fillId="0" borderId="3" xfId="0" applyNumberFormat="1" applyFont="1" applyBorder="1"/>
    <xf numFmtId="14" fontId="9" fillId="0" borderId="3" xfId="0" applyNumberFormat="1" applyFont="1" applyBorder="1"/>
    <xf numFmtId="2" fontId="1" fillId="0" borderId="3" xfId="0" applyNumberFormat="1" applyFont="1" applyBorder="1" applyAlignment="1">
      <alignment horizontal="centerContinuous"/>
    </xf>
    <xf numFmtId="2" fontId="1" fillId="0" borderId="3" xfId="0" applyNumberFormat="1" applyFont="1" applyBorder="1"/>
    <xf numFmtId="4" fontId="1" fillId="0" borderId="3" xfId="0" applyNumberFormat="1" applyFont="1" applyBorder="1"/>
    <xf numFmtId="0" fontId="10" fillId="0" borderId="0" xfId="0" applyFont="1"/>
    <xf numFmtId="164" fontId="10" fillId="0" borderId="0" xfId="1" applyFont="1"/>
    <xf numFmtId="164" fontId="10" fillId="0" borderId="8" xfId="1" applyFont="1" applyBorder="1"/>
    <xf numFmtId="164" fontId="6" fillId="0" borderId="3" xfId="1" applyFont="1" applyBorder="1"/>
    <xf numFmtId="164" fontId="7" fillId="2" borderId="3" xfId="1" applyFont="1" applyFill="1" applyBorder="1"/>
    <xf numFmtId="164" fontId="6" fillId="4" borderId="3" xfId="1" applyFont="1" applyFill="1" applyBorder="1"/>
    <xf numFmtId="164" fontId="7" fillId="3" borderId="3" xfId="1" applyFont="1" applyFill="1" applyBorder="1"/>
    <xf numFmtId="164" fontId="11" fillId="0" borderId="3" xfId="1" applyFont="1" applyBorder="1"/>
    <xf numFmtId="0" fontId="6" fillId="0" borderId="3" xfId="0" applyFont="1" applyFill="1" applyBorder="1"/>
    <xf numFmtId="164" fontId="1" fillId="0" borderId="3" xfId="1" applyFont="1" applyFill="1" applyBorder="1" applyAlignment="1"/>
    <xf numFmtId="0" fontId="0" fillId="0" borderId="3" xfId="0" applyBorder="1"/>
    <xf numFmtId="164" fontId="9" fillId="0" borderId="3" xfId="1" applyFont="1" applyFill="1" applyBorder="1" applyAlignment="1"/>
    <xf numFmtId="164" fontId="1" fillId="5" borderId="3" xfId="1" applyFont="1" applyFill="1" applyBorder="1" applyAlignment="1"/>
    <xf numFmtId="0" fontId="0" fillId="0" borderId="3" xfId="0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left" vertical="center" wrapText="1"/>
    </xf>
    <xf numFmtId="8" fontId="8" fillId="0" borderId="3" xfId="0" applyNumberFormat="1" applyFont="1" applyBorder="1" applyAlignment="1">
      <alignment horizontal="left" vertical="center" wrapText="1"/>
    </xf>
    <xf numFmtId="17" fontId="8" fillId="0" borderId="3" xfId="0" applyNumberFormat="1" applyFont="1" applyBorder="1" applyAlignment="1">
      <alignment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0" fillId="3" borderId="3" xfId="0" applyFill="1" applyBorder="1"/>
    <xf numFmtId="165" fontId="7" fillId="3" borderId="3" xfId="0" applyNumberFormat="1" applyFont="1" applyFill="1" applyBorder="1"/>
    <xf numFmtId="0" fontId="6" fillId="0" borderId="0" xfId="0" applyFont="1"/>
    <xf numFmtId="165" fontId="10" fillId="0" borderId="0" xfId="0" applyNumberFormat="1" applyFont="1"/>
    <xf numFmtId="14" fontId="10" fillId="0" borderId="0" xfId="0" applyNumberFormat="1" applyFont="1"/>
    <xf numFmtId="43" fontId="0" fillId="0" borderId="0" xfId="0" applyNumberFormat="1"/>
    <xf numFmtId="2" fontId="1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4" fontId="1" fillId="6" borderId="3" xfId="1" applyFont="1" applyFill="1" applyBorder="1" applyAlignment="1"/>
    <xf numFmtId="164" fontId="12" fillId="0" borderId="3" xfId="1" applyFont="1" applyBorder="1"/>
    <xf numFmtId="2" fontId="3" fillId="0" borderId="2" xfId="0" applyNumberFormat="1" applyFont="1" applyBorder="1" applyAlignment="1"/>
    <xf numFmtId="14" fontId="8" fillId="0" borderId="3" xfId="0" applyNumberFormat="1" applyFont="1" applyBorder="1" applyAlignment="1">
      <alignment horizontal="left" wrapText="1"/>
    </xf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167" fontId="3" fillId="0" borderId="3" xfId="0" applyNumberFormat="1" applyFont="1" applyBorder="1"/>
    <xf numFmtId="0" fontId="3" fillId="0" borderId="3" xfId="0" applyFont="1" applyBorder="1"/>
    <xf numFmtId="2" fontId="3" fillId="0" borderId="3" xfId="0" applyNumberFormat="1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wrapText="1"/>
    </xf>
    <xf numFmtId="6" fontId="8" fillId="0" borderId="3" xfId="0" applyNumberFormat="1" applyFont="1" applyBorder="1" applyAlignment="1">
      <alignment horizontal="left" vertical="center" wrapText="1"/>
    </xf>
    <xf numFmtId="170" fontId="8" fillId="0" borderId="3" xfId="2" applyNumberFormat="1" applyFont="1" applyBorder="1" applyAlignment="1">
      <alignment horizontal="right" vertical="center" wrapText="1"/>
    </xf>
    <xf numFmtId="167" fontId="3" fillId="0" borderId="3" xfId="0" applyNumberFormat="1" applyFont="1" applyBorder="1" applyAlignment="1">
      <alignment horizontal="right"/>
    </xf>
    <xf numFmtId="2" fontId="4" fillId="0" borderId="0" xfId="0" applyNumberFormat="1" applyFont="1"/>
    <xf numFmtId="4" fontId="13" fillId="0" borderId="0" xfId="0" applyNumberFormat="1" applyFont="1"/>
    <xf numFmtId="2" fontId="2" fillId="0" borderId="3" xfId="0" applyNumberFormat="1" applyFont="1" applyBorder="1" applyAlignment="1">
      <alignment wrapText="1"/>
    </xf>
    <xf numFmtId="0" fontId="14" fillId="0" borderId="0" xfId="0" applyFont="1"/>
    <xf numFmtId="164" fontId="1" fillId="0" borderId="0" xfId="1" applyFont="1" applyFill="1" applyBorder="1" applyAlignment="1"/>
    <xf numFmtId="0" fontId="14" fillId="0" borderId="3" xfId="0" applyFont="1" applyBorder="1"/>
    <xf numFmtId="14" fontId="0" fillId="0" borderId="3" xfId="0" applyNumberFormat="1" applyBorder="1"/>
    <xf numFmtId="17" fontId="0" fillId="0" borderId="3" xfId="0" applyNumberFormat="1" applyBorder="1"/>
    <xf numFmtId="171" fontId="0" fillId="0" borderId="3" xfId="0" applyNumberFormat="1" applyBorder="1"/>
    <xf numFmtId="0" fontId="14" fillId="0" borderId="3" xfId="0" applyFont="1" applyBorder="1" applyAlignment="1">
      <alignment wrapText="1"/>
    </xf>
    <xf numFmtId="168" fontId="9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71" fontId="9" fillId="0" borderId="3" xfId="0" applyNumberFormat="1" applyFont="1" applyBorder="1" applyAlignment="1">
      <alignment horizontal="center"/>
    </xf>
    <xf numFmtId="168" fontId="9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/>
    <xf numFmtId="0" fontId="8" fillId="0" borderId="3" xfId="0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3" xfId="0" applyFont="1" applyBorder="1" applyAlignment="1">
      <alignment horizontal="left" wrapText="1"/>
    </xf>
    <xf numFmtId="6" fontId="8" fillId="0" borderId="3" xfId="0" applyNumberFormat="1" applyFont="1" applyBorder="1" applyAlignment="1">
      <alignment horizontal="left" vertical="center" wrapText="1"/>
    </xf>
    <xf numFmtId="170" fontId="8" fillId="0" borderId="3" xfId="2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9"/>
  <sheetViews>
    <sheetView tabSelected="1" zoomScale="70" zoomScaleNormal="70" workbookViewId="0">
      <pane ySplit="5" topLeftCell="A36" activePane="bottomLeft" state="frozen"/>
      <selection pane="bottomLeft" activeCell="P22" sqref="O22:P22"/>
    </sheetView>
  </sheetViews>
  <sheetFormatPr defaultColWidth="8.77734375" defaultRowHeight="14.4"/>
  <cols>
    <col min="1" max="1" width="13.5546875" bestFit="1" customWidth="1"/>
    <col min="2" max="2" width="11.21875" bestFit="1" customWidth="1"/>
    <col min="3" max="3" width="34.21875" customWidth="1"/>
    <col min="4" max="4" width="10.21875" bestFit="1" customWidth="1"/>
    <col min="5" max="5" width="14.44140625" customWidth="1"/>
    <col min="6" max="6" width="10.77734375" customWidth="1"/>
    <col min="7" max="7" width="13.109375" customWidth="1"/>
    <col min="8" max="8" width="12.77734375" bestFit="1" customWidth="1"/>
    <col min="9" max="9" width="15" bestFit="1" customWidth="1"/>
    <col min="10" max="10" width="19.21875" bestFit="1" customWidth="1"/>
    <col min="11" max="11" width="12" bestFit="1" customWidth="1"/>
    <col min="12" max="12" width="13.21875" customWidth="1"/>
    <col min="13" max="13" width="14.5546875" bestFit="1" customWidth="1"/>
    <col min="14" max="14" width="16.88671875" customWidth="1"/>
    <col min="15" max="15" width="17.33203125" customWidth="1"/>
    <col min="16" max="16" width="19.5546875" customWidth="1"/>
    <col min="17" max="17" width="9.77734375" bestFit="1" customWidth="1"/>
    <col min="18" max="18" width="13.44140625" bestFit="1" customWidth="1"/>
    <col min="19" max="19" width="12.44140625" bestFit="1" customWidth="1"/>
    <col min="20" max="20" width="14.77734375" customWidth="1"/>
    <col min="21" max="21" width="11.44140625" customWidth="1"/>
    <col min="22" max="22" width="18.109375" customWidth="1"/>
  </cols>
  <sheetData>
    <row r="1" spans="1:21" ht="17.399999999999999">
      <c r="A1" s="100" t="s">
        <v>119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72"/>
      <c r="S1" s="72"/>
      <c r="T1" s="72"/>
    </row>
    <row r="2" spans="1:21" ht="15.6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.6">
      <c r="A4" s="2" t="s">
        <v>0</v>
      </c>
      <c r="B4" s="2" t="s">
        <v>1</v>
      </c>
      <c r="C4" s="2" t="s">
        <v>2</v>
      </c>
      <c r="D4" s="1" t="s">
        <v>3</v>
      </c>
      <c r="E4" s="2"/>
      <c r="F4" s="2"/>
      <c r="G4" s="76"/>
      <c r="H4" s="76"/>
      <c r="I4" s="102"/>
      <c r="J4" s="103"/>
      <c r="K4" s="104" t="s">
        <v>4</v>
      </c>
      <c r="L4" s="104"/>
      <c r="M4" s="104"/>
      <c r="N4" s="104"/>
      <c r="O4" s="104"/>
      <c r="P4" s="104"/>
      <c r="Q4" s="104"/>
      <c r="R4" s="73"/>
      <c r="S4" s="73"/>
      <c r="T4" s="73"/>
    </row>
    <row r="5" spans="1:21" ht="46.8">
      <c r="A5" s="2"/>
      <c r="B5" s="2"/>
      <c r="C5" s="2"/>
      <c r="D5" s="2"/>
      <c r="E5" s="1" t="s">
        <v>5</v>
      </c>
      <c r="F5" s="1" t="s">
        <v>6</v>
      </c>
      <c r="G5" s="1" t="s">
        <v>7</v>
      </c>
      <c r="H5" s="90" t="s">
        <v>8</v>
      </c>
      <c r="I5" s="90" t="s">
        <v>9</v>
      </c>
      <c r="J5" s="90" t="s">
        <v>10</v>
      </c>
      <c r="K5" s="90" t="s">
        <v>176</v>
      </c>
      <c r="L5" s="1" t="s">
        <v>12</v>
      </c>
      <c r="M5" s="90" t="s">
        <v>13</v>
      </c>
      <c r="N5" s="90" t="s">
        <v>14</v>
      </c>
      <c r="O5" s="90" t="s">
        <v>15</v>
      </c>
      <c r="P5" s="90" t="s">
        <v>16</v>
      </c>
      <c r="Q5" s="90" t="s">
        <v>17</v>
      </c>
      <c r="R5" s="90" t="s">
        <v>122</v>
      </c>
      <c r="S5" s="90" t="s">
        <v>18</v>
      </c>
      <c r="T5" s="90" t="s">
        <v>19</v>
      </c>
      <c r="U5" s="90" t="s">
        <v>20</v>
      </c>
    </row>
    <row r="6" spans="1:21" ht="15.6">
      <c r="A6" s="80">
        <v>45766</v>
      </c>
      <c r="B6" s="81"/>
      <c r="C6" s="3" t="s">
        <v>22</v>
      </c>
      <c r="D6" s="82">
        <v>27.66</v>
      </c>
      <c r="E6" s="82"/>
      <c r="F6" s="82"/>
      <c r="G6" s="82"/>
      <c r="H6" s="82">
        <f>D6</f>
        <v>27.66</v>
      </c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</row>
    <row r="7" spans="1:21" ht="15.6">
      <c r="A7" s="87">
        <v>45776</v>
      </c>
      <c r="B7" s="81"/>
      <c r="C7" s="3" t="s">
        <v>23</v>
      </c>
      <c r="D7" s="82">
        <v>136.66</v>
      </c>
      <c r="E7" s="82"/>
      <c r="F7" s="82"/>
      <c r="G7" s="82"/>
      <c r="H7" s="82">
        <f>D7</f>
        <v>136.66</v>
      </c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</row>
    <row r="8" spans="1:21" ht="15.6">
      <c r="A8" s="87">
        <v>45777</v>
      </c>
      <c r="B8" s="81"/>
      <c r="C8" s="3" t="s">
        <v>21</v>
      </c>
      <c r="D8" s="82">
        <v>216</v>
      </c>
      <c r="E8" s="82">
        <v>36</v>
      </c>
      <c r="F8" s="82">
        <f>D8-E8</f>
        <v>180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</row>
    <row r="9" spans="1:21" ht="15.6">
      <c r="A9" s="87">
        <v>45777</v>
      </c>
      <c r="B9" s="81">
        <v>2002233</v>
      </c>
      <c r="C9" s="3" t="s">
        <v>121</v>
      </c>
      <c r="D9" s="82">
        <v>334.62</v>
      </c>
      <c r="E9" s="82">
        <v>55.77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>
        <f>D9-E9</f>
        <v>278.85000000000002</v>
      </c>
      <c r="R9" s="82"/>
      <c r="S9" s="82"/>
      <c r="T9" s="82"/>
      <c r="U9" s="82"/>
    </row>
    <row r="10" spans="1:21" ht="15.6">
      <c r="A10" s="87">
        <v>45777</v>
      </c>
      <c r="B10" s="81"/>
      <c r="C10" s="3" t="s">
        <v>126</v>
      </c>
      <c r="D10" s="82">
        <v>463.2</v>
      </c>
      <c r="E10" s="82">
        <v>77.2</v>
      </c>
      <c r="F10" s="82"/>
      <c r="G10" s="82"/>
      <c r="H10" s="82"/>
      <c r="I10" s="82"/>
      <c r="J10" s="82"/>
      <c r="K10" s="82"/>
      <c r="L10" s="82"/>
      <c r="M10" s="82">
        <f>D10-E10</f>
        <v>386</v>
      </c>
      <c r="N10" s="82"/>
      <c r="O10" s="82"/>
      <c r="P10" s="82"/>
      <c r="Q10" s="82"/>
      <c r="R10" s="82"/>
      <c r="S10" s="82"/>
      <c r="T10" s="82"/>
      <c r="U10" s="82"/>
    </row>
    <row r="11" spans="1:21" ht="15.6">
      <c r="A11" s="87">
        <v>45777</v>
      </c>
      <c r="B11" s="81"/>
      <c r="C11" s="3" t="s">
        <v>124</v>
      </c>
      <c r="D11" s="82">
        <v>6</v>
      </c>
      <c r="E11" s="82"/>
      <c r="F11" s="82"/>
      <c r="G11" s="82"/>
      <c r="H11" s="82"/>
      <c r="I11" s="82">
        <f>D11</f>
        <v>6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</row>
    <row r="12" spans="1:21" ht="15.6">
      <c r="A12" s="87">
        <v>45796</v>
      </c>
      <c r="B12" s="81"/>
      <c r="C12" s="3" t="s">
        <v>22</v>
      </c>
      <c r="D12" s="82">
        <v>27.66</v>
      </c>
      <c r="E12" s="82"/>
      <c r="F12" s="82"/>
      <c r="G12" s="82"/>
      <c r="H12" s="82">
        <v>27.66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spans="1:21" ht="15.6">
      <c r="A13" s="87">
        <v>45800</v>
      </c>
      <c r="B13" s="81"/>
      <c r="C13" s="3" t="s">
        <v>127</v>
      </c>
      <c r="D13" s="82">
        <v>584.55999999999995</v>
      </c>
      <c r="E13" s="82"/>
      <c r="F13" s="82"/>
      <c r="G13" s="82">
        <v>584.55999999999995</v>
      </c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spans="1:21" ht="15.6">
      <c r="A14" s="87">
        <v>45800</v>
      </c>
      <c r="B14" s="81"/>
      <c r="C14" s="3" t="s">
        <v>128</v>
      </c>
      <c r="D14" s="82">
        <v>100</v>
      </c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>
        <v>100</v>
      </c>
      <c r="S14" s="82"/>
      <c r="T14" s="82"/>
      <c r="U14" s="82"/>
    </row>
    <row r="15" spans="1:21" ht="15.6">
      <c r="A15" s="87">
        <v>45805</v>
      </c>
      <c r="B15" s="81"/>
      <c r="C15" s="3" t="s">
        <v>203</v>
      </c>
      <c r="D15" s="82">
        <v>136.66</v>
      </c>
      <c r="E15" s="82"/>
      <c r="F15" s="82"/>
      <c r="G15" s="82"/>
      <c r="H15" s="82">
        <v>136.66</v>
      </c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</row>
    <row r="16" spans="1:21" ht="15.6">
      <c r="A16" s="87">
        <v>45808</v>
      </c>
      <c r="B16" s="81"/>
      <c r="C16" s="3" t="s">
        <v>129</v>
      </c>
      <c r="D16" s="82">
        <v>6</v>
      </c>
      <c r="E16" s="82"/>
      <c r="F16" s="82"/>
      <c r="G16" s="82"/>
      <c r="H16" s="82"/>
      <c r="I16" s="82">
        <v>6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spans="1:21" ht="15.6">
      <c r="A17" s="87">
        <v>45817</v>
      </c>
      <c r="B17" s="81">
        <v>254</v>
      </c>
      <c r="C17" s="3" t="s">
        <v>130</v>
      </c>
      <c r="D17" s="82">
        <v>720</v>
      </c>
      <c r="E17" s="82">
        <v>120</v>
      </c>
      <c r="F17" s="82"/>
      <c r="G17" s="82"/>
      <c r="H17" s="82"/>
      <c r="I17" s="82"/>
      <c r="J17" s="82"/>
      <c r="K17" s="82"/>
      <c r="L17" s="82"/>
      <c r="M17" s="82"/>
      <c r="N17" s="82">
        <v>600</v>
      </c>
      <c r="O17" s="82"/>
      <c r="P17" s="82"/>
      <c r="Q17" s="82"/>
      <c r="R17" s="82"/>
      <c r="S17" s="82"/>
      <c r="T17" s="82"/>
      <c r="U17" s="82"/>
    </row>
    <row r="18" spans="1:21" ht="15.6">
      <c r="A18" s="87">
        <v>45817</v>
      </c>
      <c r="B18" s="81"/>
      <c r="C18" s="3" t="s">
        <v>131</v>
      </c>
      <c r="D18" s="82">
        <v>540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</row>
    <row r="19" spans="1:21" ht="15.6">
      <c r="A19" s="87">
        <v>45827</v>
      </c>
      <c r="B19" s="81"/>
      <c r="C19" s="3" t="s">
        <v>22</v>
      </c>
      <c r="D19" s="82">
        <v>27.66</v>
      </c>
      <c r="E19" s="82">
        <v>90</v>
      </c>
      <c r="F19" s="82"/>
      <c r="G19" s="82"/>
      <c r="H19" s="82">
        <v>27.66</v>
      </c>
      <c r="I19" s="82"/>
      <c r="J19" s="82"/>
      <c r="K19" s="82"/>
      <c r="L19" s="82"/>
      <c r="M19" s="82"/>
      <c r="N19" s="82">
        <v>450</v>
      </c>
      <c r="O19" s="82"/>
      <c r="P19" s="82"/>
      <c r="Q19" s="82"/>
      <c r="R19" s="82"/>
      <c r="S19" s="82"/>
      <c r="T19" s="82"/>
      <c r="U19" s="82"/>
    </row>
    <row r="20" spans="1:21" ht="15.6">
      <c r="A20" s="87">
        <v>45838</v>
      </c>
      <c r="B20" s="81"/>
      <c r="C20" s="3" t="s">
        <v>134</v>
      </c>
      <c r="D20" s="82">
        <v>136.66</v>
      </c>
      <c r="E20" s="82"/>
      <c r="F20" s="82"/>
      <c r="G20" s="82"/>
      <c r="H20" s="82">
        <v>136.66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pans="1:21" ht="15.6">
      <c r="A21" s="80">
        <v>45838</v>
      </c>
      <c r="B21" s="81"/>
      <c r="C21" s="3" t="s">
        <v>124</v>
      </c>
      <c r="D21" s="82">
        <v>6</v>
      </c>
      <c r="E21" s="82"/>
      <c r="F21" s="82"/>
      <c r="G21" s="82"/>
      <c r="H21" s="82"/>
      <c r="I21" s="82">
        <v>6</v>
      </c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 ht="15.6">
      <c r="A22" s="80">
        <v>45852</v>
      </c>
      <c r="B22" s="81">
        <v>191455</v>
      </c>
      <c r="C22" s="3" t="s">
        <v>135</v>
      </c>
      <c r="D22" s="82">
        <v>153.82</v>
      </c>
      <c r="E22" s="82">
        <v>25.64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>
        <v>128.18</v>
      </c>
      <c r="R22" s="82"/>
      <c r="S22" s="82"/>
      <c r="T22" s="82"/>
      <c r="U22" s="82"/>
    </row>
    <row r="23" spans="1:21" ht="30.6">
      <c r="A23" s="80">
        <v>45852</v>
      </c>
      <c r="B23" s="81"/>
      <c r="C23" s="3" t="s">
        <v>136</v>
      </c>
      <c r="D23" s="82">
        <v>250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>
        <v>250</v>
      </c>
      <c r="Q23" s="82"/>
      <c r="R23" s="82"/>
      <c r="S23" s="82"/>
      <c r="T23" s="82"/>
      <c r="U23" s="82"/>
    </row>
    <row r="24" spans="1:21" ht="15.6">
      <c r="A24" s="80"/>
      <c r="B24" s="81">
        <v>2531</v>
      </c>
      <c r="C24" s="3" t="s">
        <v>137</v>
      </c>
      <c r="D24" s="82">
        <v>463.2</v>
      </c>
      <c r="E24" s="82">
        <v>77.2</v>
      </c>
      <c r="F24" s="82"/>
      <c r="G24" s="82"/>
      <c r="H24" s="82"/>
      <c r="I24" s="82"/>
      <c r="J24" s="82"/>
      <c r="K24" s="82"/>
      <c r="L24" s="82"/>
      <c r="M24" s="82">
        <v>386</v>
      </c>
      <c r="N24" s="82"/>
      <c r="O24" s="82"/>
      <c r="P24" s="82"/>
      <c r="Q24" s="82"/>
      <c r="R24" s="82"/>
      <c r="S24" s="82"/>
      <c r="T24" s="82"/>
      <c r="U24" s="82"/>
    </row>
    <row r="25" spans="1:21" ht="15.6">
      <c r="A25" s="80"/>
      <c r="B25" s="81"/>
      <c r="C25" s="3" t="s">
        <v>22</v>
      </c>
      <c r="D25" s="82">
        <v>27.66</v>
      </c>
      <c r="E25" s="82"/>
      <c r="F25" s="82"/>
      <c r="G25" s="82"/>
      <c r="H25" s="82">
        <v>27.66</v>
      </c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spans="1:21" ht="15.6">
      <c r="A26" s="80"/>
      <c r="B26" s="81"/>
      <c r="C26" s="3" t="s">
        <v>138</v>
      </c>
      <c r="D26" s="82">
        <v>136.66</v>
      </c>
      <c r="E26" s="82"/>
      <c r="F26" s="82"/>
      <c r="G26" s="82"/>
      <c r="H26" s="82">
        <v>136.66</v>
      </c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spans="1:21" ht="15.6">
      <c r="A27" s="80">
        <v>45869</v>
      </c>
      <c r="B27" s="81"/>
      <c r="C27" s="3" t="s">
        <v>140</v>
      </c>
      <c r="D27" s="82">
        <v>6</v>
      </c>
      <c r="E27" s="82"/>
      <c r="F27" s="82"/>
      <c r="G27" s="82"/>
      <c r="H27" s="82"/>
      <c r="I27" s="82">
        <v>6</v>
      </c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spans="1:21" ht="15.6">
      <c r="A28" s="80">
        <v>45873</v>
      </c>
      <c r="B28" s="81">
        <v>2561</v>
      </c>
      <c r="C28" s="3" t="s">
        <v>137</v>
      </c>
      <c r="D28" s="82">
        <v>463.2</v>
      </c>
      <c r="E28" s="82">
        <v>77.2</v>
      </c>
      <c r="F28" s="82"/>
      <c r="G28" s="82"/>
      <c r="H28" s="82"/>
      <c r="I28" s="82"/>
      <c r="J28" s="82"/>
      <c r="K28" s="82"/>
      <c r="L28" s="82"/>
      <c r="M28" s="82">
        <v>386</v>
      </c>
      <c r="N28" s="82"/>
      <c r="O28" s="82"/>
      <c r="P28" s="82"/>
      <c r="Q28" s="82"/>
      <c r="R28" s="82"/>
      <c r="S28" s="82"/>
      <c r="T28" s="82"/>
      <c r="U28" s="82"/>
    </row>
    <row r="29" spans="1:21" ht="15.6">
      <c r="A29" s="80">
        <v>45873</v>
      </c>
      <c r="B29" s="81">
        <v>262572</v>
      </c>
      <c r="C29" s="3" t="s">
        <v>141</v>
      </c>
      <c r="D29" s="82">
        <v>111.36</v>
      </c>
      <c r="E29" s="82">
        <v>18.559999999999999</v>
      </c>
      <c r="F29" s="82"/>
      <c r="G29" s="82"/>
      <c r="H29" s="82"/>
      <c r="I29" s="82"/>
      <c r="J29" s="82"/>
      <c r="K29" s="82"/>
      <c r="L29" s="82">
        <v>92.8</v>
      </c>
      <c r="M29" s="82"/>
      <c r="N29" s="82"/>
      <c r="O29" s="82"/>
      <c r="P29" s="82"/>
      <c r="Q29" s="82"/>
      <c r="R29" s="82"/>
      <c r="S29" s="82"/>
      <c r="T29" s="82"/>
      <c r="U29" s="82"/>
    </row>
    <row r="30" spans="1:21" ht="15.6">
      <c r="A30" s="80">
        <v>45873</v>
      </c>
      <c r="B30" s="81"/>
      <c r="C30" s="3" t="s">
        <v>22</v>
      </c>
      <c r="D30" s="82">
        <v>27.66</v>
      </c>
      <c r="E30" s="82"/>
      <c r="F30" s="82"/>
      <c r="G30" s="82"/>
      <c r="H30" s="82">
        <v>27.66</v>
      </c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</row>
    <row r="31" spans="1:21" ht="15.6">
      <c r="A31" s="80">
        <v>45873</v>
      </c>
      <c r="B31" s="81"/>
      <c r="C31" s="3" t="s">
        <v>142</v>
      </c>
      <c r="D31" s="82">
        <v>136.66</v>
      </c>
      <c r="E31" s="82"/>
      <c r="F31" s="82"/>
      <c r="G31" s="82"/>
      <c r="H31" s="82">
        <v>136.66</v>
      </c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1" ht="15.6">
      <c r="A32" s="80">
        <v>45900</v>
      </c>
      <c r="B32" s="81"/>
      <c r="C32" s="3" t="s">
        <v>129</v>
      </c>
      <c r="D32" s="82">
        <v>6</v>
      </c>
      <c r="E32" s="82"/>
      <c r="F32" s="82"/>
      <c r="G32" s="82"/>
      <c r="H32" s="82"/>
      <c r="I32" s="82">
        <v>6</v>
      </c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1:21" ht="15.6">
      <c r="A33" s="80">
        <v>45919</v>
      </c>
      <c r="B33" s="81"/>
      <c r="C33" s="3" t="s">
        <v>22</v>
      </c>
      <c r="D33" s="82">
        <v>27.66</v>
      </c>
      <c r="E33" s="82"/>
      <c r="F33" s="82"/>
      <c r="G33" s="82"/>
      <c r="H33" s="82">
        <v>27.66</v>
      </c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</row>
    <row r="34" spans="1:21" ht="15.6">
      <c r="A34" s="80">
        <v>45922</v>
      </c>
      <c r="B34" s="81"/>
      <c r="C34" s="3" t="s">
        <v>146</v>
      </c>
      <c r="D34" s="82">
        <v>112.5</v>
      </c>
      <c r="E34" s="82">
        <v>18.75</v>
      </c>
      <c r="F34" s="82"/>
      <c r="G34" s="82"/>
      <c r="H34" s="82"/>
      <c r="I34" s="82"/>
      <c r="J34" s="82"/>
      <c r="K34" s="82"/>
      <c r="L34" s="82"/>
      <c r="M34" s="82"/>
      <c r="N34" s="82"/>
      <c r="O34" s="82">
        <v>93.75</v>
      </c>
      <c r="P34" s="82"/>
      <c r="Q34" s="82"/>
      <c r="R34" s="82"/>
      <c r="S34" s="82"/>
      <c r="T34" s="82"/>
      <c r="U34" s="82"/>
    </row>
    <row r="35" spans="1:21" ht="15.6">
      <c r="A35" s="80">
        <v>45929</v>
      </c>
      <c r="B35" s="81"/>
      <c r="C35" s="3" t="s">
        <v>147</v>
      </c>
      <c r="D35" s="82">
        <v>136.66</v>
      </c>
      <c r="E35" s="82"/>
      <c r="F35" s="82"/>
      <c r="G35" s="82"/>
      <c r="H35" s="82">
        <v>136.66</v>
      </c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</row>
    <row r="36" spans="1:21" ht="15.6">
      <c r="A36" s="80" t="s">
        <v>148</v>
      </c>
      <c r="B36" s="81">
        <v>2561</v>
      </c>
      <c r="C36" s="3" t="s">
        <v>149</v>
      </c>
      <c r="D36" s="82">
        <v>463.2</v>
      </c>
      <c r="E36" s="82">
        <v>77.2</v>
      </c>
      <c r="F36" s="82"/>
      <c r="G36" s="82"/>
      <c r="H36" s="82"/>
      <c r="I36" s="82"/>
      <c r="J36" s="82"/>
      <c r="K36" s="82"/>
      <c r="L36" s="82"/>
      <c r="M36" s="82">
        <v>386</v>
      </c>
      <c r="N36" s="82"/>
      <c r="O36" s="82"/>
      <c r="P36" s="82"/>
      <c r="Q36" s="82"/>
      <c r="R36" s="82"/>
      <c r="S36" s="82"/>
      <c r="T36" s="82"/>
      <c r="U36" s="82"/>
    </row>
    <row r="37" spans="1:21" ht="15.6">
      <c r="A37" s="80">
        <v>45930</v>
      </c>
      <c r="B37" s="81"/>
      <c r="C37" s="3" t="s">
        <v>129</v>
      </c>
      <c r="D37" s="82">
        <v>6</v>
      </c>
      <c r="E37" s="82"/>
      <c r="F37" s="82"/>
      <c r="G37" s="82"/>
      <c r="H37" s="82"/>
      <c r="I37" s="82">
        <v>6</v>
      </c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</row>
    <row r="38" spans="1:21" ht="15.6">
      <c r="A38" s="80">
        <v>45950</v>
      </c>
      <c r="B38" s="81"/>
      <c r="C38" s="3" t="s">
        <v>22</v>
      </c>
      <c r="D38" s="82">
        <v>27.66</v>
      </c>
      <c r="E38" s="82"/>
      <c r="F38" s="82"/>
      <c r="G38" s="82"/>
      <c r="H38" s="82">
        <v>27.66</v>
      </c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</row>
    <row r="39" spans="1:21" ht="15.6">
      <c r="A39" s="80">
        <v>45958</v>
      </c>
      <c r="B39" s="81"/>
      <c r="C39" s="3" t="s">
        <v>150</v>
      </c>
      <c r="D39" s="82">
        <v>136.66</v>
      </c>
      <c r="E39" s="82"/>
      <c r="F39" s="82"/>
      <c r="G39" s="82"/>
      <c r="H39" s="82">
        <v>136.66</v>
      </c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</row>
    <row r="40" spans="1:21" ht="15.6">
      <c r="A40" s="80">
        <v>45958</v>
      </c>
      <c r="B40" s="81"/>
      <c r="C40" s="3" t="s">
        <v>151</v>
      </c>
      <c r="D40" s="82">
        <v>25.08</v>
      </c>
      <c r="E40" s="82"/>
      <c r="F40" s="82"/>
      <c r="G40" s="82"/>
      <c r="H40" s="82">
        <v>25.08</v>
      </c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</row>
    <row r="41" spans="1:21" ht="15.6">
      <c r="A41" s="80">
        <v>45958</v>
      </c>
      <c r="B41" s="81"/>
      <c r="C41" s="3" t="s">
        <v>152</v>
      </c>
      <c r="D41" s="82">
        <v>493.2</v>
      </c>
      <c r="E41" s="82">
        <v>82.2</v>
      </c>
      <c r="F41" s="82"/>
      <c r="G41" s="82"/>
      <c r="H41" s="82"/>
      <c r="I41" s="82"/>
      <c r="J41" s="82"/>
      <c r="K41" s="82"/>
      <c r="L41" s="82"/>
      <c r="M41" s="82">
        <v>411</v>
      </c>
      <c r="N41" s="82"/>
      <c r="O41" s="82"/>
      <c r="P41" s="82"/>
      <c r="Q41" s="82"/>
      <c r="R41" s="82"/>
      <c r="S41" s="82"/>
      <c r="T41" s="82"/>
      <c r="U41" s="82"/>
    </row>
    <row r="42" spans="1:21" ht="15.6">
      <c r="A42" s="80">
        <v>45958</v>
      </c>
      <c r="B42" s="81"/>
      <c r="C42" s="3" t="s">
        <v>141</v>
      </c>
      <c r="D42" s="82">
        <v>111.36</v>
      </c>
      <c r="E42" s="82">
        <v>18.559999999999999</v>
      </c>
      <c r="F42" s="82"/>
      <c r="G42" s="82"/>
      <c r="H42" s="82"/>
      <c r="I42" s="82"/>
      <c r="J42" s="82"/>
      <c r="K42" s="82"/>
      <c r="L42" s="82">
        <v>92.8</v>
      </c>
      <c r="M42" s="82"/>
      <c r="N42" s="82"/>
      <c r="O42" s="82"/>
      <c r="P42" s="82"/>
      <c r="Q42" s="82"/>
      <c r="R42" s="82"/>
      <c r="S42" s="82"/>
      <c r="T42" s="82"/>
      <c r="U42" s="82"/>
    </row>
    <row r="43" spans="1:21" ht="15.6">
      <c r="A43" s="80">
        <v>45961</v>
      </c>
      <c r="B43" s="81"/>
      <c r="C43" s="3" t="s">
        <v>140</v>
      </c>
      <c r="D43" s="82">
        <v>6</v>
      </c>
      <c r="E43" s="82"/>
      <c r="F43" s="82"/>
      <c r="G43" s="82"/>
      <c r="H43" s="82"/>
      <c r="I43" s="82">
        <v>6</v>
      </c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</row>
    <row r="44" spans="1:21" ht="15.6">
      <c r="A44" s="80">
        <v>45980</v>
      </c>
      <c r="B44" s="81"/>
      <c r="C44" s="3" t="s">
        <v>22</v>
      </c>
      <c r="D44" s="82">
        <v>27.66</v>
      </c>
      <c r="E44" s="82"/>
      <c r="F44" s="82"/>
      <c r="G44" s="82"/>
      <c r="H44" s="82">
        <v>27.66</v>
      </c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</row>
    <row r="45" spans="1:21" ht="15.6">
      <c r="A45" s="80">
        <v>45989</v>
      </c>
      <c r="B45" s="81"/>
      <c r="C45" s="3" t="s">
        <v>171</v>
      </c>
      <c r="D45" s="82">
        <v>140.24</v>
      </c>
      <c r="E45" s="82"/>
      <c r="F45" s="82"/>
      <c r="G45" s="82"/>
      <c r="H45" s="82">
        <v>140.24</v>
      </c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</row>
    <row r="46" spans="1:21" ht="15.6">
      <c r="A46" s="80">
        <v>45991</v>
      </c>
      <c r="B46" s="81"/>
      <c r="C46" s="3" t="s">
        <v>140</v>
      </c>
      <c r="D46" s="82">
        <v>6</v>
      </c>
      <c r="E46" s="82"/>
      <c r="F46" s="82"/>
      <c r="G46" s="82"/>
      <c r="H46" s="82"/>
      <c r="I46" s="82">
        <v>6</v>
      </c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</row>
    <row r="47" spans="1:21" ht="15.6">
      <c r="A47" s="80">
        <v>45992</v>
      </c>
      <c r="B47" s="81"/>
      <c r="C47" s="3" t="s">
        <v>172</v>
      </c>
      <c r="D47" s="82">
        <v>142.75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>
        <v>142.75</v>
      </c>
      <c r="P47" s="82"/>
      <c r="Q47" s="82"/>
      <c r="R47" s="82"/>
      <c r="S47" s="82"/>
      <c r="T47" s="82"/>
      <c r="U47" s="82"/>
    </row>
    <row r="48" spans="1:21" ht="15.6">
      <c r="A48" s="80">
        <v>45992</v>
      </c>
      <c r="B48" s="81">
        <v>2628</v>
      </c>
      <c r="C48" s="3" t="s">
        <v>137</v>
      </c>
      <c r="D48" s="82">
        <v>463.2</v>
      </c>
      <c r="E48" s="82">
        <v>77.2</v>
      </c>
      <c r="F48" s="82"/>
      <c r="G48" s="82"/>
      <c r="H48" s="82"/>
      <c r="I48" s="82"/>
      <c r="J48" s="82"/>
      <c r="K48" s="82"/>
      <c r="L48" s="82"/>
      <c r="M48" s="82">
        <v>386</v>
      </c>
      <c r="N48" s="82"/>
      <c r="O48" s="82"/>
      <c r="P48" s="82"/>
      <c r="Q48" s="82"/>
      <c r="R48" s="82"/>
      <c r="S48" s="82"/>
      <c r="T48" s="82"/>
      <c r="U48" s="82"/>
    </row>
    <row r="49" spans="1:21" ht="15.6">
      <c r="A49" s="80">
        <v>46010</v>
      </c>
      <c r="B49" s="81"/>
      <c r="C49" s="3" t="s">
        <v>22</v>
      </c>
      <c r="D49" s="82">
        <v>28.56</v>
      </c>
      <c r="E49" s="82"/>
      <c r="F49" s="82"/>
      <c r="G49" s="82"/>
      <c r="H49" s="82">
        <v>28.56</v>
      </c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</row>
    <row r="50" spans="1:21" ht="15.6">
      <c r="A50" s="80">
        <v>46020</v>
      </c>
      <c r="B50" s="81"/>
      <c r="C50" s="3" t="s">
        <v>173</v>
      </c>
      <c r="D50" s="82">
        <v>140.24</v>
      </c>
      <c r="E50" s="82"/>
      <c r="F50" s="82"/>
      <c r="G50" s="82"/>
      <c r="H50" s="82">
        <v>140.24</v>
      </c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</row>
    <row r="51" spans="1:21" ht="15.6">
      <c r="A51" s="80">
        <v>46022</v>
      </c>
      <c r="B51" s="81"/>
      <c r="C51" s="3" t="s">
        <v>129</v>
      </c>
      <c r="D51" s="82">
        <v>6</v>
      </c>
      <c r="E51" s="82"/>
      <c r="F51" s="82"/>
      <c r="G51" s="82"/>
      <c r="H51" s="82"/>
      <c r="I51" s="82">
        <v>6</v>
      </c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</row>
    <row r="52" spans="1:21" ht="15.6">
      <c r="A52" s="80">
        <v>46041</v>
      </c>
      <c r="B52" s="81"/>
      <c r="C52" s="3" t="s">
        <v>22</v>
      </c>
      <c r="D52" s="82">
        <v>28.56</v>
      </c>
      <c r="E52" s="82"/>
      <c r="F52" s="82"/>
      <c r="G52" s="82"/>
      <c r="H52" s="82">
        <v>28.56</v>
      </c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</row>
    <row r="53" spans="1:21" ht="15.6">
      <c r="A53" s="80">
        <v>46050</v>
      </c>
      <c r="B53" s="81"/>
      <c r="C53" s="3" t="s">
        <v>174</v>
      </c>
      <c r="D53" s="82">
        <v>140.24</v>
      </c>
      <c r="E53" s="82"/>
      <c r="F53" s="82"/>
      <c r="G53" s="82"/>
      <c r="H53" s="82">
        <v>140.24</v>
      </c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</row>
    <row r="54" spans="1:21" ht="15.6">
      <c r="A54" s="80">
        <v>46053</v>
      </c>
      <c r="B54" s="81"/>
      <c r="C54" s="3" t="s">
        <v>129</v>
      </c>
      <c r="D54" s="82">
        <v>6</v>
      </c>
      <c r="E54" s="82"/>
      <c r="F54" s="82"/>
      <c r="G54" s="82"/>
      <c r="H54" s="82"/>
      <c r="I54" s="82">
        <v>6</v>
      </c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</row>
    <row r="55" spans="1:21" ht="15.6">
      <c r="A55" s="80">
        <v>46056</v>
      </c>
      <c r="B55" s="81"/>
      <c r="C55" s="3" t="s">
        <v>175</v>
      </c>
      <c r="D55" s="82">
        <v>253.18</v>
      </c>
      <c r="E55" s="82"/>
      <c r="F55" s="82"/>
      <c r="G55" s="82">
        <v>253.18</v>
      </c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</row>
    <row r="56" spans="1:21" ht="15.6">
      <c r="A56" s="80">
        <v>46056</v>
      </c>
      <c r="B56" s="81"/>
      <c r="C56" s="3" t="s">
        <v>175</v>
      </c>
      <c r="D56" s="82">
        <v>375.8</v>
      </c>
      <c r="E56" s="82"/>
      <c r="F56" s="82"/>
      <c r="G56" s="82"/>
      <c r="H56" s="82"/>
      <c r="I56" s="82"/>
      <c r="J56" s="82"/>
      <c r="K56" s="82">
        <v>375.8</v>
      </c>
      <c r="L56" s="82"/>
      <c r="M56" s="82"/>
      <c r="N56" s="82"/>
      <c r="O56" s="82"/>
      <c r="P56" s="82"/>
      <c r="Q56" s="82"/>
      <c r="R56" s="82"/>
      <c r="S56" s="82"/>
      <c r="T56" s="82"/>
      <c r="U56" s="82"/>
    </row>
    <row r="57" spans="1:21" ht="15.6">
      <c r="A57" s="80">
        <v>46056</v>
      </c>
      <c r="B57" s="81">
        <v>26685</v>
      </c>
      <c r="C57" s="3" t="s">
        <v>141</v>
      </c>
      <c r="D57" s="82">
        <v>295.52</v>
      </c>
      <c r="E57" s="82">
        <v>49.25</v>
      </c>
      <c r="F57" s="82"/>
      <c r="G57" s="82"/>
      <c r="H57" s="82"/>
      <c r="I57" s="82"/>
      <c r="J57" s="82"/>
      <c r="K57" s="82"/>
      <c r="L57" s="82">
        <v>246.27</v>
      </c>
      <c r="M57" s="82"/>
      <c r="N57" s="82"/>
      <c r="O57" s="82"/>
      <c r="P57" s="82"/>
      <c r="Q57" s="82"/>
      <c r="R57" s="82"/>
      <c r="S57" s="82"/>
      <c r="T57" s="82"/>
      <c r="U57" s="82"/>
    </row>
    <row r="58" spans="1:21" ht="15.6">
      <c r="A58" s="80">
        <v>46072</v>
      </c>
      <c r="B58" s="81"/>
      <c r="C58" s="3" t="s">
        <v>22</v>
      </c>
      <c r="D58" s="82">
        <v>28.56</v>
      </c>
      <c r="E58" s="82"/>
      <c r="F58" s="82"/>
      <c r="G58" s="82"/>
      <c r="H58" s="82">
        <v>28.56</v>
      </c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</row>
    <row r="59" spans="1:21" ht="15.6">
      <c r="A59" s="80">
        <v>46081</v>
      </c>
      <c r="B59" s="81"/>
      <c r="C59" s="3" t="s">
        <v>129</v>
      </c>
      <c r="D59" s="82">
        <v>6</v>
      </c>
      <c r="E59" s="82"/>
      <c r="F59" s="82"/>
      <c r="G59" s="82"/>
      <c r="H59" s="82"/>
      <c r="I59" s="82">
        <v>6</v>
      </c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</row>
    <row r="60" spans="1:21" ht="15.6">
      <c r="A60" s="80">
        <v>46083</v>
      </c>
      <c r="B60" s="81"/>
      <c r="C60" s="3" t="s">
        <v>206</v>
      </c>
      <c r="D60" s="82">
        <v>140.24</v>
      </c>
      <c r="E60" s="82"/>
      <c r="F60" s="82"/>
      <c r="G60" s="82"/>
      <c r="H60" s="82">
        <v>140.24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</row>
    <row r="61" spans="1:21" ht="15.6">
      <c r="A61" s="80">
        <v>46083</v>
      </c>
      <c r="B61" s="81"/>
      <c r="C61" s="3" t="s">
        <v>22</v>
      </c>
      <c r="D61" s="82">
        <v>28.56</v>
      </c>
      <c r="E61" s="82"/>
      <c r="F61" s="82"/>
      <c r="G61" s="82"/>
      <c r="H61" s="82">
        <v>28.56</v>
      </c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</row>
    <row r="62" spans="1:21" ht="15.6">
      <c r="A62" s="80">
        <v>46111</v>
      </c>
      <c r="B62" s="81"/>
      <c r="C62" s="3" t="s">
        <v>207</v>
      </c>
      <c r="D62" s="82">
        <v>140.24</v>
      </c>
      <c r="E62" s="82"/>
      <c r="F62" s="82"/>
      <c r="G62" s="82"/>
      <c r="H62" s="82">
        <v>140.24</v>
      </c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</row>
    <row r="63" spans="1:21" ht="15.6">
      <c r="A63" s="80">
        <v>46112</v>
      </c>
      <c r="B63" s="81"/>
      <c r="C63" s="3" t="s">
        <v>140</v>
      </c>
      <c r="D63" s="82">
        <v>7</v>
      </c>
      <c r="E63" s="82"/>
      <c r="F63" s="82"/>
      <c r="G63" s="82"/>
      <c r="H63" s="82"/>
      <c r="I63" s="82">
        <v>7</v>
      </c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</row>
    <row r="64" spans="1:21" ht="15.6">
      <c r="A64" s="80"/>
      <c r="B64" s="81"/>
      <c r="C64" s="3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spans="1:22" ht="15.6">
      <c r="A65" s="80"/>
      <c r="B65" s="81"/>
      <c r="C65" s="3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</row>
    <row r="66" spans="1:22" ht="15.6">
      <c r="A66" s="80"/>
      <c r="B66" s="81"/>
      <c r="C66" s="3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</row>
    <row r="67" spans="1:22" ht="15.6">
      <c r="A67" s="80"/>
      <c r="B67" s="81"/>
      <c r="C67" s="3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</row>
    <row r="68" spans="1:22" ht="15.6">
      <c r="A68" s="80"/>
      <c r="B68" s="81"/>
      <c r="C68" s="3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</row>
    <row r="69" spans="1:22" ht="15.6">
      <c r="A69" s="1"/>
      <c r="B69" s="1"/>
      <c r="C69" s="1"/>
      <c r="D69" s="1">
        <f>SUM(D6:D63)</f>
        <v>9202.0899999999965</v>
      </c>
      <c r="E69" s="1">
        <f>SUM(E6:E68)</f>
        <v>900.73</v>
      </c>
      <c r="F69" s="1">
        <f t="shared" ref="F69:U69" si="0">SUM(F6:F68)</f>
        <v>180</v>
      </c>
      <c r="G69" s="1">
        <f t="shared" si="0"/>
        <v>837.74</v>
      </c>
      <c r="H69" s="1">
        <f t="shared" si="0"/>
        <v>2018.4199999999996</v>
      </c>
      <c r="I69" s="1">
        <f t="shared" si="0"/>
        <v>73</v>
      </c>
      <c r="J69" s="1">
        <f t="shared" si="0"/>
        <v>0</v>
      </c>
      <c r="K69" s="1">
        <f t="shared" si="0"/>
        <v>375.8</v>
      </c>
      <c r="L69" s="1">
        <f t="shared" si="0"/>
        <v>431.87</v>
      </c>
      <c r="M69" s="1">
        <f t="shared" si="0"/>
        <v>2341</v>
      </c>
      <c r="N69" s="1">
        <f t="shared" si="0"/>
        <v>1050</v>
      </c>
      <c r="O69" s="1">
        <f t="shared" si="0"/>
        <v>236.5</v>
      </c>
      <c r="P69" s="1">
        <f t="shared" si="0"/>
        <v>250</v>
      </c>
      <c r="Q69" s="1">
        <f t="shared" si="0"/>
        <v>407.03000000000003</v>
      </c>
      <c r="R69" s="1">
        <f t="shared" si="0"/>
        <v>100</v>
      </c>
      <c r="S69" s="1">
        <f t="shared" si="0"/>
        <v>0</v>
      </c>
      <c r="T69" s="1">
        <f t="shared" si="0"/>
        <v>0</v>
      </c>
      <c r="U69" s="1">
        <f t="shared" si="0"/>
        <v>0</v>
      </c>
      <c r="V69" s="88">
        <f>SUM(E69:U69)</f>
        <v>9202.09</v>
      </c>
    </row>
  </sheetData>
  <mergeCells count="3">
    <mergeCell ref="A1:Q1"/>
    <mergeCell ref="I4:J4"/>
    <mergeCell ref="K4:Q4"/>
  </mergeCells>
  <pageMargins left="0.7" right="0.7" top="0.75" bottom="0.75" header="0.3" footer="0.3"/>
  <pageSetup paperSize="9" scale="41" orientation="landscape" horizontalDpi="300" verticalDpi="300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workbookViewId="0">
      <selection sqref="A1:J16"/>
    </sheetView>
  </sheetViews>
  <sheetFormatPr defaultColWidth="8.77734375" defaultRowHeight="17.399999999999999"/>
  <cols>
    <col min="1" max="1" width="15" style="46" customWidth="1"/>
    <col min="2" max="2" width="23.21875" style="46" customWidth="1"/>
    <col min="3" max="3" width="14.44140625" style="46" customWidth="1"/>
    <col min="4" max="5" width="12.21875" style="46" customWidth="1"/>
    <col min="6" max="6" width="11.5546875" style="46" customWidth="1"/>
    <col min="7" max="7" width="30.77734375" style="46" bestFit="1" customWidth="1"/>
    <col min="8" max="8" width="19.5546875" style="46" bestFit="1" customWidth="1"/>
    <col min="9" max="10" width="11.5546875" style="46" bestFit="1" customWidth="1"/>
    <col min="11" max="16384" width="8.77734375" style="46"/>
  </cols>
  <sheetData>
    <row r="1" spans="1:10">
      <c r="A1" s="105" t="s">
        <v>123</v>
      </c>
      <c r="B1" s="106"/>
      <c r="C1" s="106"/>
      <c r="D1" s="106"/>
      <c r="E1" s="106"/>
      <c r="F1" s="106"/>
      <c r="G1" s="106"/>
      <c r="H1" s="106"/>
      <c r="I1" s="106"/>
    </row>
    <row r="2" spans="1:10">
      <c r="A2" s="32"/>
      <c r="B2" s="32"/>
      <c r="C2" s="33"/>
      <c r="D2" s="32"/>
      <c r="E2" s="32"/>
      <c r="F2" s="32"/>
      <c r="G2" s="34"/>
      <c r="H2" s="34"/>
      <c r="I2" s="34"/>
    </row>
    <row r="3" spans="1:10">
      <c r="A3" s="35"/>
      <c r="B3" s="36"/>
      <c r="C3" s="35"/>
      <c r="D3" s="35"/>
      <c r="E3" s="35"/>
      <c r="F3" s="35"/>
      <c r="G3" s="37"/>
      <c r="H3" s="37"/>
      <c r="I3" s="37"/>
    </row>
    <row r="4" spans="1:10">
      <c r="A4" s="36" t="s">
        <v>24</v>
      </c>
      <c r="B4" s="36"/>
      <c r="C4" s="38" t="s">
        <v>25</v>
      </c>
      <c r="D4" s="36" t="s">
        <v>26</v>
      </c>
      <c r="E4" s="36" t="s">
        <v>132</v>
      </c>
      <c r="F4" s="37" t="s">
        <v>22</v>
      </c>
      <c r="G4" s="37" t="s">
        <v>27</v>
      </c>
      <c r="H4" s="37" t="s">
        <v>28</v>
      </c>
      <c r="I4" s="37" t="s">
        <v>29</v>
      </c>
    </row>
    <row r="5" spans="1:10">
      <c r="A5" s="36" t="s">
        <v>30</v>
      </c>
      <c r="B5" s="36" t="s">
        <v>2</v>
      </c>
      <c r="C5" s="36"/>
      <c r="D5" s="36"/>
      <c r="E5" s="36"/>
      <c r="F5" s="36"/>
      <c r="G5" s="37"/>
      <c r="H5" s="37"/>
      <c r="I5" s="37"/>
    </row>
    <row r="6" spans="1:10">
      <c r="A6" s="39">
        <v>45756</v>
      </c>
      <c r="B6" s="37" t="s">
        <v>31</v>
      </c>
      <c r="C6" s="37">
        <v>4077</v>
      </c>
      <c r="D6" s="36">
        <f>C6</f>
        <v>4077</v>
      </c>
      <c r="E6" s="36"/>
      <c r="F6" s="36"/>
      <c r="G6" s="37"/>
      <c r="H6" s="37"/>
      <c r="I6" s="37"/>
    </row>
    <row r="7" spans="1:10">
      <c r="A7" s="39">
        <v>45838</v>
      </c>
      <c r="B7" s="37" t="s">
        <v>133</v>
      </c>
      <c r="C7" s="37">
        <v>56.51</v>
      </c>
      <c r="E7" s="46">
        <v>56.51</v>
      </c>
      <c r="F7" s="36"/>
      <c r="G7" s="36"/>
      <c r="H7" s="37"/>
      <c r="I7" s="37"/>
    </row>
    <row r="8" spans="1:10">
      <c r="A8" s="39">
        <v>45867</v>
      </c>
      <c r="B8" s="37" t="s">
        <v>139</v>
      </c>
      <c r="C8" s="37">
        <v>440.85</v>
      </c>
      <c r="D8" s="36"/>
      <c r="E8" s="36"/>
      <c r="F8" s="36"/>
      <c r="G8" s="37">
        <v>440.85</v>
      </c>
      <c r="H8" s="37"/>
      <c r="I8" s="37"/>
    </row>
    <row r="9" spans="1:10">
      <c r="A9" s="39">
        <v>45910</v>
      </c>
      <c r="B9" s="37" t="s">
        <v>31</v>
      </c>
      <c r="C9" s="37">
        <v>4077</v>
      </c>
      <c r="D9" s="36">
        <v>4077</v>
      </c>
      <c r="E9" s="36"/>
      <c r="F9" s="36"/>
      <c r="G9" s="37"/>
      <c r="H9" s="37"/>
      <c r="I9" s="37"/>
    </row>
    <row r="10" spans="1:10">
      <c r="A10" s="42">
        <v>45930</v>
      </c>
      <c r="B10" s="40" t="s">
        <v>133</v>
      </c>
      <c r="C10" s="41">
        <v>55.11</v>
      </c>
      <c r="D10" s="37"/>
      <c r="E10" s="37">
        <v>55.11</v>
      </c>
      <c r="F10" s="37"/>
      <c r="G10" s="37"/>
      <c r="H10" s="37"/>
      <c r="I10" s="37"/>
    </row>
    <row r="11" spans="1:10">
      <c r="A11" s="42">
        <v>46022</v>
      </c>
      <c r="B11" s="37" t="s">
        <v>177</v>
      </c>
      <c r="C11" s="37">
        <v>53.86</v>
      </c>
      <c r="D11" s="36"/>
      <c r="E11" s="36">
        <v>53.86</v>
      </c>
      <c r="F11" s="37"/>
      <c r="G11" s="37"/>
      <c r="H11" s="37"/>
      <c r="I11" s="37"/>
    </row>
    <row r="12" spans="1:10">
      <c r="A12" s="42">
        <v>46105</v>
      </c>
      <c r="B12" s="37" t="s">
        <v>204</v>
      </c>
      <c r="C12" s="37">
        <v>787.53</v>
      </c>
      <c r="D12" s="36"/>
      <c r="E12" s="36"/>
      <c r="F12" s="37">
        <v>787.53</v>
      </c>
      <c r="G12" s="37"/>
      <c r="H12" s="37"/>
      <c r="I12" s="37"/>
    </row>
    <row r="13" spans="1:10">
      <c r="A13" s="42">
        <v>13240</v>
      </c>
      <c r="B13" s="37" t="s">
        <v>205</v>
      </c>
      <c r="C13" s="41">
        <v>50.68</v>
      </c>
      <c r="D13" s="41"/>
      <c r="E13" s="41">
        <v>50.68</v>
      </c>
      <c r="F13" s="37"/>
      <c r="G13" s="37"/>
      <c r="H13" s="37"/>
      <c r="I13" s="37"/>
    </row>
    <row r="14" spans="1:10">
      <c r="A14" s="42"/>
      <c r="B14" s="37"/>
      <c r="C14" s="41"/>
      <c r="D14" s="41"/>
      <c r="E14" s="41"/>
      <c r="F14" s="37"/>
      <c r="G14" s="37"/>
      <c r="H14" s="37"/>
      <c r="I14" s="37"/>
    </row>
    <row r="15" spans="1:10">
      <c r="A15" s="42"/>
      <c r="B15" s="40"/>
      <c r="C15" s="41"/>
      <c r="D15" s="37"/>
      <c r="E15" s="37"/>
      <c r="F15" s="37"/>
      <c r="G15" s="37"/>
      <c r="H15" s="37"/>
      <c r="I15" s="37"/>
    </row>
    <row r="16" spans="1:10">
      <c r="A16" s="43"/>
      <c r="B16" s="44"/>
      <c r="C16" s="45">
        <f>SUM(C6:C14)</f>
        <v>9598.5400000000027</v>
      </c>
      <c r="D16" s="45">
        <f t="shared" ref="D16:I16" si="0">SUM(D6:D14)</f>
        <v>8154</v>
      </c>
      <c r="E16" s="45">
        <f t="shared" si="0"/>
        <v>216.16000000000003</v>
      </c>
      <c r="F16" s="45">
        <f t="shared" si="0"/>
        <v>787.53</v>
      </c>
      <c r="G16" s="45">
        <f t="shared" si="0"/>
        <v>440.85</v>
      </c>
      <c r="H16" s="45">
        <f t="shared" si="0"/>
        <v>0</v>
      </c>
      <c r="I16" s="45">
        <f t="shared" si="0"/>
        <v>0</v>
      </c>
      <c r="J16" s="89">
        <f>SUM(D16:I16)</f>
        <v>9598.5400000000009</v>
      </c>
    </row>
    <row r="20" spans="2:2">
      <c r="B20" s="69"/>
    </row>
    <row r="21" spans="2:2">
      <c r="B21" s="69"/>
    </row>
  </sheetData>
  <mergeCells count="1">
    <mergeCell ref="A1:I1"/>
  </mergeCells>
  <pageMargins left="0.7" right="0.7" top="0.75" bottom="0.75" header="0.3" footer="0.3"/>
  <pageSetup paperSize="9" scale="82" orientation="landscape" horizontalDpi="300" verticalDpi="300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zoomScale="70" zoomScaleNormal="70" workbookViewId="0">
      <selection sqref="A1:F33"/>
    </sheetView>
  </sheetViews>
  <sheetFormatPr defaultColWidth="18.21875" defaultRowHeight="14.4"/>
  <cols>
    <col min="2" max="2" width="21.109375" customWidth="1"/>
    <col min="5" max="5" width="24.44140625" bestFit="1" customWidth="1"/>
    <col min="6" max="6" width="14.6640625" bestFit="1" customWidth="1"/>
  </cols>
  <sheetData>
    <row r="1" spans="1:8" ht="18">
      <c r="A1" s="19"/>
      <c r="B1" s="27" t="s">
        <v>32</v>
      </c>
      <c r="C1" s="21"/>
      <c r="D1" s="21"/>
      <c r="E1" s="21"/>
      <c r="F1" s="21"/>
    </row>
    <row r="2" spans="1:8" ht="18">
      <c r="A2" s="19"/>
      <c r="B2" s="21"/>
      <c r="C2" s="20"/>
      <c r="D2" s="20"/>
      <c r="E2" s="20"/>
      <c r="F2" s="20"/>
    </row>
    <row r="3" spans="1:8" ht="18">
      <c r="A3" s="19"/>
      <c r="B3" s="27"/>
      <c r="C3" s="20" t="s">
        <v>24</v>
      </c>
      <c r="D3" s="20"/>
      <c r="E3" s="20" t="s">
        <v>24</v>
      </c>
      <c r="F3" s="20"/>
    </row>
    <row r="4" spans="1:8" ht="18">
      <c r="A4" s="19"/>
      <c r="B4" s="107">
        <v>45748</v>
      </c>
      <c r="C4" s="107"/>
      <c r="D4" s="98" t="s">
        <v>33</v>
      </c>
      <c r="E4" s="18" t="s">
        <v>208</v>
      </c>
      <c r="F4" s="20"/>
    </row>
    <row r="5" spans="1:8" ht="18">
      <c r="A5" s="19"/>
      <c r="B5" s="98"/>
      <c r="C5" s="98"/>
      <c r="D5" s="98"/>
      <c r="E5" s="18"/>
      <c r="F5" s="20"/>
    </row>
    <row r="6" spans="1:8" ht="18">
      <c r="A6" s="19"/>
      <c r="B6" s="20" t="s">
        <v>144</v>
      </c>
      <c r="C6" s="21"/>
      <c r="D6" s="21"/>
      <c r="E6" s="21">
        <v>9661.7000000000007</v>
      </c>
      <c r="F6" s="74">
        <f>SUM(E6+E7)</f>
        <v>16052.57</v>
      </c>
      <c r="H6" s="92"/>
    </row>
    <row r="7" spans="1:8" ht="18">
      <c r="A7" s="19"/>
      <c r="B7" s="20" t="s">
        <v>143</v>
      </c>
      <c r="C7" s="21"/>
      <c r="D7" s="21"/>
      <c r="E7" s="21">
        <v>6390.87</v>
      </c>
      <c r="F7" s="74"/>
      <c r="H7" s="92"/>
    </row>
    <row r="8" spans="1:8" ht="18">
      <c r="A8" s="19"/>
      <c r="B8" s="20" t="s">
        <v>34</v>
      </c>
      <c r="C8" s="21"/>
      <c r="D8" s="21"/>
      <c r="E8" s="21"/>
      <c r="F8" s="22">
        <v>9598.5400000000009</v>
      </c>
      <c r="G8" s="71"/>
    </row>
    <row r="9" spans="1:8" ht="18">
      <c r="A9" s="19"/>
      <c r="B9" s="20" t="s">
        <v>35</v>
      </c>
      <c r="C9" s="21"/>
      <c r="D9" s="21"/>
      <c r="E9" s="21"/>
      <c r="F9" s="57">
        <v>9202.09</v>
      </c>
    </row>
    <row r="10" spans="1:8" ht="18">
      <c r="A10" s="19"/>
      <c r="B10" s="20" t="s">
        <v>36</v>
      </c>
      <c r="C10" s="21"/>
      <c r="D10" s="21"/>
      <c r="E10" s="28"/>
      <c r="F10" s="58">
        <f>SUM(F6+F8-F9)</f>
        <v>16449.02</v>
      </c>
      <c r="H10" s="9"/>
    </row>
    <row r="11" spans="1:8" ht="18">
      <c r="A11" s="19"/>
      <c r="B11" s="27"/>
      <c r="C11" s="20"/>
      <c r="D11" s="20"/>
      <c r="E11" s="20"/>
      <c r="F11" s="20"/>
    </row>
    <row r="12" spans="1:8" ht="18">
      <c r="A12" s="19"/>
      <c r="B12" s="20"/>
      <c r="C12" s="24" t="s">
        <v>37</v>
      </c>
      <c r="D12" s="24"/>
      <c r="E12" s="20"/>
      <c r="F12" s="22"/>
    </row>
    <row r="13" spans="1:8" ht="18">
      <c r="A13" s="19"/>
      <c r="B13" s="20"/>
      <c r="C13" s="23"/>
      <c r="D13" s="24" t="s">
        <v>153</v>
      </c>
      <c r="E13" s="20"/>
      <c r="F13" s="55">
        <v>6571.16</v>
      </c>
    </row>
    <row r="14" spans="1:8" ht="18">
      <c r="A14" s="19"/>
      <c r="B14" s="20"/>
      <c r="C14" s="23"/>
      <c r="D14" s="20" t="s">
        <v>154</v>
      </c>
      <c r="E14" s="20"/>
      <c r="F14" s="55"/>
    </row>
    <row r="15" spans="1:8" ht="18">
      <c r="A15" s="19"/>
      <c r="B15" s="20"/>
      <c r="C15" s="23"/>
      <c r="D15" s="20"/>
      <c r="E15" s="20"/>
      <c r="F15" s="55"/>
      <c r="G15" s="71"/>
    </row>
    <row r="16" spans="1:8" ht="18">
      <c r="A16" s="19"/>
      <c r="B16" s="20"/>
      <c r="C16" s="26"/>
      <c r="D16" s="20" t="s">
        <v>38</v>
      </c>
      <c r="E16" s="20"/>
      <c r="F16" s="25">
        <v>9877.86</v>
      </c>
      <c r="G16" s="71"/>
    </row>
    <row r="17" spans="1:9" ht="18">
      <c r="A17" s="19"/>
      <c r="B17" s="20"/>
      <c r="C17" s="26"/>
      <c r="D17" s="56"/>
      <c r="E17" s="20"/>
      <c r="F17" s="20"/>
    </row>
    <row r="18" spans="1:9" ht="18">
      <c r="A18" s="19"/>
      <c r="B18" s="20"/>
      <c r="C18" s="20" t="s">
        <v>118</v>
      </c>
      <c r="D18" s="20"/>
      <c r="E18" s="27"/>
      <c r="F18" s="25">
        <f>SUM(F13+F16)</f>
        <v>16449.02</v>
      </c>
      <c r="G18" s="71"/>
      <c r="H18" s="71"/>
    </row>
    <row r="19" spans="1:9" ht="18">
      <c r="A19" s="19"/>
      <c r="B19" s="21"/>
      <c r="C19" s="21"/>
      <c r="D19" s="21"/>
      <c r="E19" s="21"/>
      <c r="F19" s="21"/>
    </row>
    <row r="20" spans="1:9">
      <c r="A20" s="56"/>
      <c r="B20" s="56"/>
      <c r="C20" s="56"/>
      <c r="D20" s="56"/>
      <c r="E20" s="56"/>
      <c r="F20" s="56"/>
    </row>
    <row r="21" spans="1:9">
      <c r="A21" s="56"/>
      <c r="B21" s="56"/>
      <c r="C21" s="56"/>
      <c r="D21" s="56"/>
      <c r="E21" s="56"/>
      <c r="F21" s="56"/>
    </row>
    <row r="22" spans="1:9">
      <c r="A22" s="56"/>
      <c r="B22" s="56"/>
      <c r="C22" s="56"/>
      <c r="D22" s="56"/>
      <c r="E22" s="56"/>
      <c r="F22" s="56"/>
    </row>
    <row r="23" spans="1:9">
      <c r="A23" s="56"/>
      <c r="B23" s="56"/>
      <c r="C23" s="56"/>
      <c r="D23" s="56"/>
      <c r="E23" s="56"/>
      <c r="F23" s="56"/>
    </row>
    <row r="24" spans="1:9" ht="18">
      <c r="A24" s="19"/>
      <c r="B24" s="21"/>
      <c r="C24" s="21"/>
      <c r="D24" s="21"/>
      <c r="E24" s="21"/>
      <c r="F24" s="21"/>
    </row>
    <row r="25" spans="1:9" ht="18">
      <c r="A25" s="19"/>
      <c r="B25" s="26"/>
      <c r="C25" s="21"/>
      <c r="D25" s="21"/>
      <c r="E25" s="21"/>
      <c r="F25" s="21"/>
      <c r="I25" s="4"/>
    </row>
    <row r="26" spans="1:9" ht="18">
      <c r="A26" s="108" t="s">
        <v>39</v>
      </c>
      <c r="B26" s="109"/>
      <c r="C26" s="110"/>
      <c r="D26" s="110"/>
      <c r="E26" s="26" t="s">
        <v>24</v>
      </c>
      <c r="F26" s="21"/>
    </row>
    <row r="27" spans="1:9" ht="18">
      <c r="A27" s="19"/>
      <c r="B27" s="26"/>
      <c r="C27" s="21"/>
      <c r="D27" s="21"/>
      <c r="E27" s="26"/>
      <c r="F27" s="21"/>
    </row>
    <row r="28" spans="1:9" ht="18">
      <c r="A28" s="19"/>
      <c r="B28" s="26"/>
      <c r="C28" s="21"/>
      <c r="D28" s="21"/>
      <c r="E28" s="26"/>
      <c r="F28" s="21"/>
    </row>
    <row r="29" spans="1:9" ht="18">
      <c r="A29" s="108" t="s">
        <v>40</v>
      </c>
      <c r="B29" s="109"/>
      <c r="C29" s="110"/>
      <c r="D29" s="110"/>
      <c r="E29" s="26" t="s">
        <v>24</v>
      </c>
      <c r="F29" s="21"/>
    </row>
    <row r="30" spans="1:9" ht="18">
      <c r="A30" s="19"/>
      <c r="B30" s="19"/>
      <c r="C30" s="19"/>
      <c r="D30" s="19"/>
      <c r="E30" s="19"/>
      <c r="F30" s="19"/>
    </row>
    <row r="31" spans="1:9" ht="18">
      <c r="A31" s="19"/>
      <c r="B31" s="19"/>
      <c r="C31" s="19"/>
      <c r="D31" s="19"/>
      <c r="E31" s="19"/>
      <c r="F31" s="19"/>
    </row>
    <row r="32" spans="1:9" ht="18">
      <c r="A32" s="110" t="s">
        <v>41</v>
      </c>
      <c r="B32" s="110"/>
      <c r="C32" s="110"/>
      <c r="D32" s="110"/>
      <c r="E32" s="99" t="s">
        <v>42</v>
      </c>
      <c r="F32" s="19" t="s">
        <v>43</v>
      </c>
    </row>
    <row r="33" spans="1:6">
      <c r="A33" s="56"/>
      <c r="B33" s="56"/>
      <c r="C33" s="56"/>
      <c r="D33" s="56"/>
      <c r="E33" s="56"/>
      <c r="F33" s="56"/>
    </row>
  </sheetData>
  <mergeCells count="4">
    <mergeCell ref="B4:C4"/>
    <mergeCell ref="A26:D26"/>
    <mergeCell ref="A29:D29"/>
    <mergeCell ref="A32:D3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8"/>
  <sheetViews>
    <sheetView zoomScale="80" zoomScaleNormal="80" workbookViewId="0">
      <selection sqref="A1:C17"/>
    </sheetView>
  </sheetViews>
  <sheetFormatPr defaultColWidth="10.77734375" defaultRowHeight="14.4"/>
  <cols>
    <col min="1" max="1" width="38.5546875" customWidth="1"/>
    <col min="2" max="2" width="69.21875" bestFit="1" customWidth="1"/>
    <col min="3" max="3" width="15.21875" bestFit="1" customWidth="1"/>
    <col min="5" max="5" width="14.5546875" bestFit="1" customWidth="1"/>
  </cols>
  <sheetData>
    <row r="1" spans="1:5" ht="25.05" customHeight="1">
      <c r="A1" s="46" t="s">
        <v>44</v>
      </c>
      <c r="B1" s="46"/>
      <c r="C1" s="46"/>
    </row>
    <row r="2" spans="1:5" ht="25.05" customHeight="1">
      <c r="A2" s="46"/>
      <c r="B2" s="46"/>
      <c r="C2" s="46"/>
    </row>
    <row r="3" spans="1:5" ht="25.05" customHeight="1">
      <c r="A3" s="46" t="s">
        <v>125</v>
      </c>
      <c r="B3" s="46"/>
      <c r="C3" s="47">
        <v>9661.7000000000007</v>
      </c>
    </row>
    <row r="4" spans="1:5" ht="25.05" customHeight="1">
      <c r="A4" s="78"/>
      <c r="B4" s="79"/>
      <c r="C4" s="47"/>
    </row>
    <row r="5" spans="1:5" ht="25.05" customHeight="1">
      <c r="A5" s="78"/>
      <c r="B5" s="70"/>
      <c r="C5" s="47"/>
    </row>
    <row r="6" spans="1:5" ht="25.05" customHeight="1">
      <c r="A6" s="78"/>
      <c r="B6" s="70"/>
      <c r="C6" s="47"/>
    </row>
    <row r="7" spans="1:5" ht="25.05" customHeight="1">
      <c r="A7" s="78"/>
      <c r="B7" s="70"/>
      <c r="C7" s="47"/>
    </row>
    <row r="8" spans="1:5" ht="25.05" customHeight="1">
      <c r="A8" s="78"/>
      <c r="B8" s="70"/>
      <c r="C8" s="47"/>
    </row>
    <row r="9" spans="1:5" ht="25.05" customHeight="1">
      <c r="A9" s="78"/>
      <c r="B9" s="70"/>
      <c r="C9" s="47"/>
    </row>
    <row r="10" spans="1:5" ht="25.05" customHeight="1">
      <c r="A10" s="78"/>
      <c r="B10" s="70"/>
      <c r="C10" s="47"/>
    </row>
    <row r="11" spans="1:5" ht="25.05" customHeight="1">
      <c r="A11" s="78"/>
      <c r="B11" s="70"/>
      <c r="C11" s="47"/>
    </row>
    <row r="12" spans="1:5" ht="25.05" customHeight="1">
      <c r="A12" s="78"/>
      <c r="B12" s="70"/>
      <c r="C12" s="47"/>
    </row>
    <row r="13" spans="1:5" ht="25.05" customHeight="1">
      <c r="A13" s="78"/>
      <c r="B13" s="70"/>
      <c r="C13" s="47"/>
    </row>
    <row r="14" spans="1:5" ht="25.05" customHeight="1">
      <c r="A14" s="78"/>
      <c r="B14" s="70"/>
      <c r="C14" s="47"/>
    </row>
    <row r="15" spans="1:5" ht="17.399999999999999">
      <c r="A15" s="78"/>
      <c r="C15" s="47"/>
    </row>
    <row r="16" spans="1:5" ht="17.399999999999999">
      <c r="A16" s="46" t="s">
        <v>45</v>
      </c>
      <c r="D16" s="71"/>
      <c r="E16" s="71"/>
    </row>
    <row r="17" spans="1:3" ht="18" thickBot="1">
      <c r="A17" s="46"/>
      <c r="C17" s="48">
        <f>SUM(C3:C16)</f>
        <v>9661.7000000000007</v>
      </c>
    </row>
    <row r="18" spans="1:3" ht="18" thickTop="1">
      <c r="A18" s="46"/>
    </row>
  </sheetData>
  <pageMargins left="0.7" right="0.7" top="0.75" bottom="0.75" header="0.3" footer="0.3"/>
  <pageSetup scale="99" orientation="landscape" horizontalDpi="300" verticalDpi="300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"/>
  <sheetViews>
    <sheetView workbookViewId="0">
      <selection sqref="A1:XFD17"/>
    </sheetView>
  </sheetViews>
  <sheetFormatPr defaultColWidth="8.77734375" defaultRowHeight="14.4"/>
  <cols>
    <col min="1" max="1" width="9.5546875" customWidth="1"/>
    <col min="2" max="2" width="14.5546875" customWidth="1"/>
    <col min="3" max="3" width="11.77734375" customWidth="1"/>
    <col min="4" max="4" width="14.21875" bestFit="1" customWidth="1"/>
    <col min="5" max="5" width="11.77734375" customWidth="1"/>
    <col min="6" max="6" width="12.21875" bestFit="1" customWidth="1"/>
    <col min="7" max="7" width="9.21875" customWidth="1"/>
    <col min="9" max="9" width="18.21875" customWidth="1"/>
  </cols>
  <sheetData>
    <row r="1" spans="1:9" ht="62.4">
      <c r="A1" s="5" t="s">
        <v>46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53</v>
      </c>
      <c r="I1" s="60" t="s">
        <v>54</v>
      </c>
    </row>
    <row r="2" spans="1:9" ht="16.05" customHeight="1">
      <c r="A2" s="7" t="s">
        <v>55</v>
      </c>
      <c r="B2" s="61" t="s">
        <v>56</v>
      </c>
      <c r="C2" s="83" t="s">
        <v>57</v>
      </c>
      <c r="D2" s="115">
        <v>1970</v>
      </c>
      <c r="E2" s="116">
        <v>700</v>
      </c>
      <c r="F2" s="117">
        <v>700</v>
      </c>
      <c r="G2" s="111" t="s">
        <v>57</v>
      </c>
      <c r="H2" s="61"/>
      <c r="I2" s="19"/>
    </row>
    <row r="3" spans="1:9" ht="18">
      <c r="A3" s="7" t="s">
        <v>58</v>
      </c>
      <c r="B3" s="61" t="s">
        <v>59</v>
      </c>
      <c r="C3" s="83" t="s">
        <v>57</v>
      </c>
      <c r="D3" s="115"/>
      <c r="E3" s="116"/>
      <c r="F3" s="117"/>
      <c r="G3" s="111"/>
      <c r="H3" s="61"/>
      <c r="I3" s="19"/>
    </row>
    <row r="4" spans="1:9" ht="72">
      <c r="A4" s="7" t="s">
        <v>60</v>
      </c>
      <c r="B4" s="61" t="s">
        <v>61</v>
      </c>
      <c r="C4" s="83" t="s">
        <v>57</v>
      </c>
      <c r="D4" s="84">
        <v>1982</v>
      </c>
      <c r="E4" s="62"/>
      <c r="F4" s="86">
        <v>1</v>
      </c>
      <c r="G4" s="83" t="s">
        <v>62</v>
      </c>
      <c r="H4" s="61"/>
      <c r="I4" s="19" t="s">
        <v>63</v>
      </c>
    </row>
    <row r="5" spans="1:9" ht="18">
      <c r="A5" s="7" t="s">
        <v>64</v>
      </c>
      <c r="B5" s="61" t="s">
        <v>65</v>
      </c>
      <c r="C5" s="83" t="s">
        <v>57</v>
      </c>
      <c r="D5" s="84">
        <v>1987</v>
      </c>
      <c r="E5" s="62"/>
      <c r="F5" s="86">
        <v>1</v>
      </c>
      <c r="G5" s="83" t="s">
        <v>57</v>
      </c>
      <c r="H5" s="61"/>
      <c r="I5" s="19" t="s">
        <v>63</v>
      </c>
    </row>
    <row r="6" spans="1:9" ht="54">
      <c r="A6" s="7" t="s">
        <v>66</v>
      </c>
      <c r="B6" s="61" t="s">
        <v>67</v>
      </c>
      <c r="C6" s="83" t="s">
        <v>57</v>
      </c>
      <c r="D6" s="84" t="s">
        <v>68</v>
      </c>
      <c r="E6" s="85">
        <v>3000</v>
      </c>
      <c r="F6" s="86">
        <v>3000</v>
      </c>
      <c r="G6" s="83" t="s">
        <v>57</v>
      </c>
      <c r="H6" s="61"/>
      <c r="I6" s="19"/>
    </row>
    <row r="7" spans="1:9" ht="36">
      <c r="A7" s="7" t="s">
        <v>69</v>
      </c>
      <c r="B7" s="61" t="s">
        <v>70</v>
      </c>
      <c r="C7" s="83" t="s">
        <v>57</v>
      </c>
      <c r="D7" s="84" t="s">
        <v>71</v>
      </c>
      <c r="E7" s="85">
        <v>1</v>
      </c>
      <c r="F7" s="86">
        <v>1</v>
      </c>
      <c r="G7" s="83" t="s">
        <v>57</v>
      </c>
      <c r="H7" s="61"/>
      <c r="I7" s="19" t="s">
        <v>63</v>
      </c>
    </row>
    <row r="8" spans="1:9" ht="18">
      <c r="A8" s="7" t="s">
        <v>72</v>
      </c>
      <c r="B8" s="61" t="s">
        <v>73</v>
      </c>
      <c r="C8" s="83" t="s">
        <v>57</v>
      </c>
      <c r="D8" s="84"/>
      <c r="E8" s="63">
        <v>3844.25</v>
      </c>
      <c r="F8" s="86">
        <v>3000</v>
      </c>
      <c r="G8" s="83" t="s">
        <v>57</v>
      </c>
      <c r="H8" s="61"/>
      <c r="I8" s="19" t="s">
        <v>74</v>
      </c>
    </row>
    <row r="9" spans="1:9" ht="36">
      <c r="A9" s="7" t="s">
        <v>75</v>
      </c>
      <c r="B9" s="61" t="s">
        <v>76</v>
      </c>
      <c r="C9" s="83" t="s">
        <v>57</v>
      </c>
      <c r="D9" s="84" t="s">
        <v>77</v>
      </c>
      <c r="E9" s="62" t="s">
        <v>78</v>
      </c>
      <c r="F9" s="86">
        <v>0</v>
      </c>
      <c r="G9" s="83" t="s">
        <v>57</v>
      </c>
      <c r="H9" s="64">
        <v>44287</v>
      </c>
      <c r="I9" s="19" t="s">
        <v>79</v>
      </c>
    </row>
    <row r="10" spans="1:9" ht="18">
      <c r="A10" s="7" t="s">
        <v>80</v>
      </c>
      <c r="B10" s="61" t="s">
        <v>81</v>
      </c>
      <c r="C10" s="83"/>
      <c r="D10" s="84" t="s">
        <v>82</v>
      </c>
      <c r="E10" s="63">
        <v>374.17</v>
      </c>
      <c r="F10" s="86">
        <v>0</v>
      </c>
      <c r="G10" s="83" t="s">
        <v>83</v>
      </c>
      <c r="H10" s="61" t="s">
        <v>84</v>
      </c>
      <c r="I10" s="19" t="s">
        <v>85</v>
      </c>
    </row>
    <row r="11" spans="1:9" ht="18">
      <c r="A11" s="7" t="s">
        <v>86</v>
      </c>
      <c r="B11" s="61" t="s">
        <v>87</v>
      </c>
      <c r="C11" s="83" t="s">
        <v>57</v>
      </c>
      <c r="D11" s="84" t="s">
        <v>88</v>
      </c>
      <c r="E11" s="85">
        <v>5193</v>
      </c>
      <c r="F11" s="86">
        <v>1</v>
      </c>
      <c r="G11" s="83" t="s">
        <v>57</v>
      </c>
      <c r="H11" s="61"/>
      <c r="I11" s="19" t="s">
        <v>63</v>
      </c>
    </row>
    <row r="12" spans="1:9" ht="54">
      <c r="A12" s="7" t="s">
        <v>89</v>
      </c>
      <c r="B12" s="61" t="s">
        <v>90</v>
      </c>
      <c r="C12" s="83" t="s">
        <v>57</v>
      </c>
      <c r="D12" s="84"/>
      <c r="E12" s="62"/>
      <c r="F12" s="86"/>
      <c r="G12" s="83"/>
      <c r="H12" s="61"/>
      <c r="I12" s="19"/>
    </row>
    <row r="13" spans="1:9" ht="54">
      <c r="A13" s="7" t="s">
        <v>91</v>
      </c>
      <c r="B13" s="61" t="s">
        <v>92</v>
      </c>
      <c r="C13" s="83"/>
      <c r="D13" s="84"/>
      <c r="E13" s="62"/>
      <c r="F13" s="86"/>
      <c r="G13" s="83"/>
      <c r="H13" s="61"/>
      <c r="I13" s="19"/>
    </row>
    <row r="14" spans="1:9" ht="54">
      <c r="A14" s="7" t="s">
        <v>93</v>
      </c>
      <c r="B14" s="61" t="s">
        <v>94</v>
      </c>
      <c r="C14" s="83"/>
      <c r="D14" s="84"/>
      <c r="E14" s="62"/>
      <c r="F14" s="86">
        <v>3000</v>
      </c>
      <c r="G14" s="59"/>
      <c r="H14" s="8"/>
      <c r="I14" s="61" t="s">
        <v>95</v>
      </c>
    </row>
    <row r="15" spans="1:9" ht="36">
      <c r="A15" s="7" t="s">
        <v>96</v>
      </c>
      <c r="B15" s="61" t="s">
        <v>97</v>
      </c>
      <c r="C15" s="83"/>
      <c r="D15" s="77">
        <v>45078</v>
      </c>
      <c r="E15" s="85">
        <v>258</v>
      </c>
      <c r="F15" s="86">
        <v>258</v>
      </c>
      <c r="G15" s="83" t="s">
        <v>62</v>
      </c>
      <c r="H15" s="8"/>
      <c r="I15" s="61"/>
    </row>
    <row r="16" spans="1:9" ht="36">
      <c r="A16" s="7" t="s">
        <v>98</v>
      </c>
      <c r="B16" s="61" t="s">
        <v>76</v>
      </c>
      <c r="C16" s="83"/>
      <c r="D16" s="77">
        <v>45257</v>
      </c>
      <c r="E16" s="85">
        <v>50000</v>
      </c>
      <c r="F16" s="86">
        <v>50000</v>
      </c>
      <c r="G16" s="83" t="s">
        <v>62</v>
      </c>
      <c r="H16" s="8"/>
      <c r="I16" s="61"/>
    </row>
    <row r="17" spans="1:9" ht="42">
      <c r="A17" s="65" t="s">
        <v>99</v>
      </c>
      <c r="B17" s="66"/>
      <c r="C17" s="66"/>
      <c r="D17" s="66"/>
      <c r="E17" s="66"/>
      <c r="F17" s="67">
        <f>SUM(F2:F16)</f>
        <v>59962</v>
      </c>
      <c r="G17" s="66"/>
      <c r="H17" s="66"/>
      <c r="I17" s="66"/>
    </row>
    <row r="19" spans="1:9" ht="21">
      <c r="C19" s="68"/>
    </row>
    <row r="20" spans="1:9" ht="18">
      <c r="B20" s="16"/>
      <c r="C20" s="29"/>
      <c r="D20" s="17"/>
      <c r="E20" s="17"/>
      <c r="F20" s="17"/>
      <c r="G20" s="17"/>
    </row>
    <row r="21" spans="1:9" ht="18">
      <c r="B21" s="112"/>
      <c r="C21" s="113"/>
      <c r="D21" s="114"/>
      <c r="E21" s="114"/>
      <c r="F21" s="29"/>
      <c r="G21" s="30"/>
    </row>
    <row r="22" spans="1:9" ht="18">
      <c r="B22" s="16"/>
      <c r="C22" s="29"/>
      <c r="D22" s="17"/>
      <c r="E22" s="17"/>
      <c r="F22" s="29"/>
      <c r="G22" s="17"/>
    </row>
    <row r="23" spans="1:9" ht="18">
      <c r="B23" s="16"/>
      <c r="C23" s="29"/>
      <c r="D23" s="17"/>
      <c r="E23" s="17"/>
      <c r="F23" s="29"/>
      <c r="G23" s="17"/>
    </row>
    <row r="24" spans="1:9" ht="18">
      <c r="B24" s="112"/>
      <c r="C24" s="113"/>
      <c r="D24" s="114"/>
      <c r="E24" s="114"/>
      <c r="F24" s="29"/>
      <c r="G24" s="30"/>
    </row>
    <row r="25" spans="1:9" ht="18">
      <c r="B25" s="16"/>
      <c r="C25" s="16"/>
      <c r="D25" s="16"/>
      <c r="E25" s="16"/>
      <c r="F25" s="16"/>
      <c r="G25" s="16"/>
    </row>
    <row r="26" spans="1:9" ht="18">
      <c r="B26" s="16"/>
      <c r="C26" s="16"/>
      <c r="D26" s="16"/>
      <c r="E26" s="16"/>
      <c r="F26" s="16"/>
      <c r="G26" s="16"/>
    </row>
    <row r="27" spans="1:9" ht="18">
      <c r="B27" s="114"/>
      <c r="C27" s="114"/>
      <c r="D27" s="114"/>
      <c r="E27" s="114"/>
      <c r="F27" s="31"/>
      <c r="G27" s="16"/>
    </row>
  </sheetData>
  <mergeCells count="7">
    <mergeCell ref="G2:G3"/>
    <mergeCell ref="B21:E21"/>
    <mergeCell ref="B24:E24"/>
    <mergeCell ref="B27:E27"/>
    <mergeCell ref="D2:D3"/>
    <mergeCell ref="E2:E3"/>
    <mergeCell ref="F2:F3"/>
  </mergeCells>
  <pageMargins left="0.7" right="0.7" top="0.75" bottom="0.75" header="0.3" footer="0.3"/>
  <pageSetup scale="75" orientation="portrait" horizontalDpi="300" verticalDpi="300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"/>
  <sheetViews>
    <sheetView zoomScale="70" zoomScaleNormal="70" workbookViewId="0">
      <selection sqref="A1:Q22"/>
    </sheetView>
  </sheetViews>
  <sheetFormatPr defaultColWidth="8.77734375" defaultRowHeight="14.4"/>
  <cols>
    <col min="1" max="1" width="40.44140625" bestFit="1" customWidth="1"/>
    <col min="2" max="2" width="9.33203125" bestFit="1" customWidth="1"/>
    <col min="3" max="3" width="14.5546875" bestFit="1" customWidth="1"/>
    <col min="4" max="4" width="14.44140625" customWidth="1"/>
    <col min="5" max="5" width="14.5546875" bestFit="1" customWidth="1"/>
    <col min="6" max="6" width="13.44140625" bestFit="1" customWidth="1"/>
    <col min="7" max="7" width="12" bestFit="1" customWidth="1"/>
    <col min="8" max="9" width="13.21875" bestFit="1" customWidth="1"/>
    <col min="10" max="10" width="13.77734375" bestFit="1" customWidth="1"/>
    <col min="11" max="11" width="11.44140625" bestFit="1" customWidth="1"/>
    <col min="12" max="12" width="13.5546875" bestFit="1" customWidth="1"/>
    <col min="13" max="13" width="13.21875" bestFit="1" customWidth="1"/>
    <col min="14" max="14" width="12.44140625" bestFit="1" customWidth="1"/>
    <col min="15" max="15" width="16.33203125" customWidth="1"/>
    <col min="16" max="16" width="16.109375" bestFit="1" customWidth="1"/>
    <col min="17" max="17" width="44.44140625" customWidth="1"/>
  </cols>
  <sheetData>
    <row r="1" spans="1:17" ht="21">
      <c r="A1" s="118" t="s">
        <v>120</v>
      </c>
      <c r="B1" s="118"/>
      <c r="C1" s="118"/>
      <c r="D1" s="118"/>
      <c r="E1" s="118"/>
      <c r="F1" s="118"/>
      <c r="G1" s="118"/>
      <c r="H1" s="118"/>
      <c r="I1" s="118"/>
      <c r="J1" s="118"/>
      <c r="K1" s="10"/>
      <c r="L1" s="10"/>
      <c r="M1" s="10"/>
      <c r="N1" s="10"/>
      <c r="O1" s="10"/>
      <c r="P1" s="10"/>
      <c r="Q1" s="10"/>
    </row>
    <row r="2" spans="1:17" ht="21">
      <c r="A2" s="119" t="s">
        <v>100</v>
      </c>
      <c r="B2" s="119"/>
      <c r="C2" s="118" t="s">
        <v>145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0"/>
      <c r="O2" s="11" t="s">
        <v>101</v>
      </c>
      <c r="P2" s="11" t="s">
        <v>102</v>
      </c>
      <c r="Q2" s="11" t="s">
        <v>103</v>
      </c>
    </row>
    <row r="3" spans="1:17" ht="21">
      <c r="A3" s="119"/>
      <c r="B3" s="119"/>
      <c r="C3" s="10" t="s">
        <v>104</v>
      </c>
      <c r="D3" s="10" t="s">
        <v>105</v>
      </c>
      <c r="E3" s="10" t="s">
        <v>106</v>
      </c>
      <c r="F3" s="10" t="s">
        <v>107</v>
      </c>
      <c r="G3" s="10" t="s">
        <v>108</v>
      </c>
      <c r="H3" s="10" t="s">
        <v>109</v>
      </c>
      <c r="I3" s="10" t="s">
        <v>110</v>
      </c>
      <c r="J3" s="10" t="s">
        <v>111</v>
      </c>
      <c r="K3" s="10" t="s">
        <v>112</v>
      </c>
      <c r="L3" s="10" t="s">
        <v>113</v>
      </c>
      <c r="M3" s="10" t="s">
        <v>114</v>
      </c>
      <c r="N3" s="10" t="s">
        <v>115</v>
      </c>
      <c r="O3" s="10"/>
      <c r="P3" s="10"/>
      <c r="Q3" s="10"/>
    </row>
    <row r="4" spans="1:17" ht="21" hidden="1">
      <c r="A4" s="12" t="s">
        <v>116</v>
      </c>
      <c r="B4" s="12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1">
        <f t="shared" ref="O4:O21" si="0">SUM(C4:N4)</f>
        <v>0</v>
      </c>
      <c r="P4" s="51"/>
      <c r="Q4" s="54"/>
    </row>
    <row r="5" spans="1:17" ht="21">
      <c r="A5" s="12" t="s">
        <v>6</v>
      </c>
      <c r="B5" s="12">
        <v>180</v>
      </c>
      <c r="C5" s="49">
        <f>Payments!F8</f>
        <v>180</v>
      </c>
      <c r="D5" s="49"/>
      <c r="E5" s="49"/>
      <c r="F5" s="49"/>
      <c r="G5" s="49"/>
      <c r="H5" s="49"/>
      <c r="I5" s="49"/>
      <c r="J5" s="49"/>
      <c r="K5" s="49"/>
      <c r="L5" s="49"/>
      <c r="M5" s="53"/>
      <c r="N5" s="49"/>
      <c r="O5" s="51">
        <f t="shared" si="0"/>
        <v>180</v>
      </c>
      <c r="P5" s="51">
        <f>B5-O5</f>
        <v>0</v>
      </c>
      <c r="Q5" s="54"/>
    </row>
    <row r="6" spans="1:17" ht="21">
      <c r="A6" s="12" t="s">
        <v>7</v>
      </c>
      <c r="B6" s="12">
        <v>600</v>
      </c>
      <c r="C6" s="49"/>
      <c r="D6" s="49">
        <v>584.55999999999995</v>
      </c>
      <c r="E6" s="49"/>
      <c r="F6" s="49"/>
      <c r="G6" s="49"/>
      <c r="H6" s="49"/>
      <c r="I6" s="49"/>
      <c r="J6" s="49"/>
      <c r="K6" s="49"/>
      <c r="L6" s="49"/>
      <c r="M6" s="53"/>
      <c r="N6" s="49"/>
      <c r="O6" s="51">
        <f t="shared" si="0"/>
        <v>584.55999999999995</v>
      </c>
      <c r="P6" s="51">
        <f t="shared" ref="P6:P22" si="1">B6-O6</f>
        <v>15.440000000000055</v>
      </c>
      <c r="Q6" s="54"/>
    </row>
    <row r="7" spans="1:17" ht="21">
      <c r="A7" s="12" t="s">
        <v>8</v>
      </c>
      <c r="B7" s="12">
        <v>2011</v>
      </c>
      <c r="C7" s="49">
        <f>Payments!H6+Payments!H7</f>
        <v>164.32</v>
      </c>
      <c r="D7" s="49">
        <v>164.32</v>
      </c>
      <c r="E7" s="49">
        <v>164.32</v>
      </c>
      <c r="F7" s="49">
        <v>164.32</v>
      </c>
      <c r="G7" s="49">
        <v>164.32</v>
      </c>
      <c r="H7" s="49">
        <v>164.32</v>
      </c>
      <c r="I7" s="49">
        <v>220.76</v>
      </c>
      <c r="J7" s="49"/>
      <c r="K7" s="49"/>
      <c r="L7" s="49"/>
      <c r="M7" s="49"/>
      <c r="N7" s="49"/>
      <c r="O7" s="51">
        <f t="shared" si="0"/>
        <v>1206.6799999999998</v>
      </c>
      <c r="P7" s="51">
        <f t="shared" si="1"/>
        <v>804.32000000000016</v>
      </c>
      <c r="Q7" s="54"/>
    </row>
    <row r="8" spans="1:17" ht="21">
      <c r="A8" s="12" t="s">
        <v>9</v>
      </c>
      <c r="B8" s="12">
        <v>72</v>
      </c>
      <c r="C8" s="49">
        <f>Payments!I11</f>
        <v>6</v>
      </c>
      <c r="D8" s="49">
        <v>6</v>
      </c>
      <c r="E8" s="49">
        <v>6</v>
      </c>
      <c r="F8" s="49">
        <v>6</v>
      </c>
      <c r="G8" s="49"/>
      <c r="H8" s="49"/>
      <c r="I8" s="49"/>
      <c r="J8" s="49"/>
      <c r="K8" s="49"/>
      <c r="L8" s="49"/>
      <c r="M8" s="49"/>
      <c r="N8" s="49"/>
      <c r="O8" s="51">
        <f t="shared" si="0"/>
        <v>24</v>
      </c>
      <c r="P8" s="51">
        <f t="shared" si="1"/>
        <v>48</v>
      </c>
      <c r="Q8" s="54"/>
    </row>
    <row r="9" spans="1:17" ht="21">
      <c r="A9" s="12" t="s">
        <v>10</v>
      </c>
      <c r="B9" s="12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1">
        <f t="shared" si="0"/>
        <v>0</v>
      </c>
      <c r="P9" s="51">
        <f t="shared" si="1"/>
        <v>0</v>
      </c>
      <c r="Q9" s="54"/>
    </row>
    <row r="10" spans="1:17" ht="21">
      <c r="A10" s="12" t="s">
        <v>11</v>
      </c>
      <c r="B10" s="12">
        <v>720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1">
        <f t="shared" si="0"/>
        <v>0</v>
      </c>
      <c r="P10" s="51">
        <f t="shared" si="1"/>
        <v>720</v>
      </c>
      <c r="Q10" s="54"/>
    </row>
    <row r="11" spans="1:17" ht="21">
      <c r="A11" s="12" t="s">
        <v>12</v>
      </c>
      <c r="B11" s="12">
        <v>500</v>
      </c>
      <c r="C11" s="49"/>
      <c r="D11" s="49"/>
      <c r="E11" s="49"/>
      <c r="F11" s="49">
        <v>92.8</v>
      </c>
      <c r="G11" s="49"/>
      <c r="H11" s="49"/>
      <c r="I11" s="49">
        <v>92.8</v>
      </c>
      <c r="J11" s="49"/>
      <c r="K11" s="49"/>
      <c r="L11" s="49"/>
      <c r="M11" s="49"/>
      <c r="N11" s="49"/>
      <c r="O11" s="51">
        <f t="shared" si="0"/>
        <v>185.6</v>
      </c>
      <c r="P11" s="51">
        <f t="shared" si="1"/>
        <v>314.39999999999998</v>
      </c>
      <c r="Q11" s="54"/>
    </row>
    <row r="12" spans="1:17" ht="21">
      <c r="A12" s="12" t="s">
        <v>13</v>
      </c>
      <c r="B12" s="12">
        <v>2620</v>
      </c>
      <c r="C12" s="49">
        <f>Payments!M10</f>
        <v>386</v>
      </c>
      <c r="D12" s="49">
        <v>386</v>
      </c>
      <c r="E12" s="49">
        <v>386</v>
      </c>
      <c r="F12" s="49">
        <v>386</v>
      </c>
      <c r="G12" s="49"/>
      <c r="H12" s="49"/>
      <c r="I12" s="49">
        <v>410.4</v>
      </c>
      <c r="J12" s="49"/>
      <c r="K12" s="49"/>
      <c r="L12" s="49"/>
      <c r="M12" s="49"/>
      <c r="N12" s="49"/>
      <c r="O12" s="51">
        <f t="shared" si="0"/>
        <v>1954.4</v>
      </c>
      <c r="P12" s="51">
        <f t="shared" si="1"/>
        <v>665.59999999999991</v>
      </c>
      <c r="Q12" s="54"/>
    </row>
    <row r="13" spans="1:17" ht="21">
      <c r="A13" s="12" t="s">
        <v>14</v>
      </c>
      <c r="B13" s="12">
        <v>1500</v>
      </c>
      <c r="C13" s="49"/>
      <c r="D13" s="49"/>
      <c r="E13" s="49">
        <v>1050</v>
      </c>
      <c r="F13" s="49"/>
      <c r="G13" s="49"/>
      <c r="H13" s="49"/>
      <c r="I13" s="49"/>
      <c r="J13" s="49"/>
      <c r="K13" s="49"/>
      <c r="L13" s="49"/>
      <c r="M13" s="49"/>
      <c r="N13" s="49"/>
      <c r="O13" s="51">
        <f t="shared" si="0"/>
        <v>1050</v>
      </c>
      <c r="P13" s="51">
        <f t="shared" si="1"/>
        <v>450</v>
      </c>
      <c r="Q13" s="54"/>
    </row>
    <row r="14" spans="1:17" ht="21">
      <c r="A14" s="12" t="s">
        <v>15</v>
      </c>
      <c r="B14" s="12">
        <v>250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1">
        <f t="shared" si="0"/>
        <v>0</v>
      </c>
      <c r="P14" s="51">
        <f t="shared" si="1"/>
        <v>250</v>
      </c>
      <c r="Q14" s="54"/>
    </row>
    <row r="15" spans="1:17" ht="21">
      <c r="A15" s="12" t="s">
        <v>16</v>
      </c>
      <c r="B15" s="12">
        <v>1000</v>
      </c>
      <c r="C15" s="49"/>
      <c r="D15" s="49"/>
      <c r="E15" s="49">
        <v>250</v>
      </c>
      <c r="F15" s="49"/>
      <c r="G15" s="49"/>
      <c r="H15" s="49"/>
      <c r="I15" s="49"/>
      <c r="J15" s="49"/>
      <c r="K15" s="49"/>
      <c r="L15" s="49"/>
      <c r="M15" s="49"/>
      <c r="N15" s="53"/>
      <c r="O15" s="51">
        <f t="shared" si="0"/>
        <v>250</v>
      </c>
      <c r="P15" s="51">
        <f t="shared" si="1"/>
        <v>750</v>
      </c>
      <c r="Q15" s="54"/>
    </row>
    <row r="16" spans="1:17" ht="21">
      <c r="A16" s="12" t="s">
        <v>17</v>
      </c>
      <c r="B16" s="12">
        <v>570</v>
      </c>
      <c r="C16" s="49">
        <f>Payments!Q9</f>
        <v>278.85000000000002</v>
      </c>
      <c r="D16" s="49"/>
      <c r="F16" s="49"/>
      <c r="G16" s="49"/>
      <c r="H16" s="49"/>
      <c r="I16" s="49"/>
      <c r="J16" s="49"/>
      <c r="K16" s="49"/>
      <c r="L16" s="49"/>
      <c r="M16" s="49"/>
      <c r="N16" s="49"/>
      <c r="O16" s="51">
        <f t="shared" si="0"/>
        <v>278.85000000000002</v>
      </c>
      <c r="P16" s="51">
        <f t="shared" si="1"/>
        <v>291.14999999999998</v>
      </c>
      <c r="Q16" s="54"/>
    </row>
    <row r="17" spans="1:18" ht="21">
      <c r="A17" s="12" t="s">
        <v>122</v>
      </c>
      <c r="B17" s="12">
        <v>100</v>
      </c>
      <c r="C17" s="49"/>
      <c r="D17" s="49">
        <v>100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1">
        <f t="shared" si="0"/>
        <v>100</v>
      </c>
      <c r="P17" s="51">
        <f t="shared" si="1"/>
        <v>0</v>
      </c>
      <c r="Q17" s="54"/>
    </row>
    <row r="18" spans="1:18" ht="21">
      <c r="A18" s="12" t="s">
        <v>18</v>
      </c>
      <c r="B18" s="12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1">
        <f t="shared" si="0"/>
        <v>0</v>
      </c>
      <c r="P18" s="51">
        <f t="shared" si="1"/>
        <v>0</v>
      </c>
      <c r="Q18" s="54"/>
    </row>
    <row r="19" spans="1:18" ht="21">
      <c r="A19" s="12" t="s">
        <v>19</v>
      </c>
      <c r="B19" s="12">
        <v>300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1">
        <f t="shared" si="0"/>
        <v>0</v>
      </c>
      <c r="P19" s="51">
        <f t="shared" si="1"/>
        <v>300</v>
      </c>
      <c r="Q19" s="54"/>
    </row>
    <row r="20" spans="1:18" ht="21">
      <c r="A20" s="12" t="s">
        <v>20</v>
      </c>
      <c r="B20" s="12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1">
        <f t="shared" si="0"/>
        <v>0</v>
      </c>
      <c r="P20" s="51">
        <f t="shared" si="1"/>
        <v>0</v>
      </c>
      <c r="Q20" s="54"/>
    </row>
    <row r="21" spans="1:18" ht="21">
      <c r="A21" s="13" t="s">
        <v>117</v>
      </c>
      <c r="B21" s="14">
        <v>1100</v>
      </c>
      <c r="C21" s="49">
        <f>Payments!E8+Payments!E9+Payments!E10</f>
        <v>168.97000000000003</v>
      </c>
      <c r="D21" s="49"/>
      <c r="E21" s="49"/>
      <c r="F21" s="49"/>
      <c r="G21" s="49"/>
      <c r="H21" s="49"/>
      <c r="I21" s="49"/>
      <c r="J21" s="49"/>
      <c r="K21" s="49"/>
      <c r="L21" s="49"/>
      <c r="M21" s="75"/>
      <c r="N21" s="49"/>
      <c r="O21" s="51">
        <f t="shared" si="0"/>
        <v>168.97000000000003</v>
      </c>
      <c r="P21" s="51">
        <f t="shared" si="1"/>
        <v>931.03</v>
      </c>
      <c r="Q21" s="54"/>
    </row>
    <row r="22" spans="1:18" ht="21">
      <c r="A22" s="12"/>
      <c r="B22" s="15">
        <f t="shared" ref="B22:O22" si="2">SUM(B4:B21)</f>
        <v>11523</v>
      </c>
      <c r="C22" s="50">
        <f t="shared" si="2"/>
        <v>1184.1399999999999</v>
      </c>
      <c r="D22" s="50">
        <f t="shared" si="2"/>
        <v>1240.8799999999999</v>
      </c>
      <c r="E22" s="50">
        <f t="shared" si="2"/>
        <v>1856.32</v>
      </c>
      <c r="F22" s="50">
        <f t="shared" si="2"/>
        <v>649.12</v>
      </c>
      <c r="G22" s="50">
        <f t="shared" si="2"/>
        <v>164.32</v>
      </c>
      <c r="H22" s="50">
        <f t="shared" si="2"/>
        <v>164.32</v>
      </c>
      <c r="I22" s="50">
        <f t="shared" si="2"/>
        <v>723.96</v>
      </c>
      <c r="J22" s="50">
        <f t="shared" si="2"/>
        <v>0</v>
      </c>
      <c r="K22" s="50">
        <f t="shared" si="2"/>
        <v>0</v>
      </c>
      <c r="L22" s="50">
        <f t="shared" si="2"/>
        <v>0</v>
      </c>
      <c r="M22" s="50">
        <f t="shared" si="2"/>
        <v>0</v>
      </c>
      <c r="N22" s="50">
        <f t="shared" si="2"/>
        <v>0</v>
      </c>
      <c r="O22" s="52">
        <f t="shared" si="2"/>
        <v>5983.06</v>
      </c>
      <c r="P22" s="51">
        <f t="shared" si="1"/>
        <v>5539.94</v>
      </c>
      <c r="Q22" s="10"/>
    </row>
    <row r="30" spans="1:18" ht="15.6">
      <c r="A30" s="2"/>
      <c r="B30" s="2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3"/>
    </row>
  </sheetData>
  <mergeCells count="4">
    <mergeCell ref="A1:J1"/>
    <mergeCell ref="A2:B2"/>
    <mergeCell ref="C2:M2"/>
    <mergeCell ref="A3:B3"/>
  </mergeCells>
  <pageMargins left="0.7" right="0.7" top="0.75" bottom="0.75" header="0.3" footer="0.3"/>
  <pageSetup paperSize="9" scale="46" orientation="landscape" horizontalDpi="300" verticalDpi="300" r:id="rId1"/>
  <headerFooter>
    <oddHeader>&amp;L&amp;"Calibri"&amp;10&amp;K000000 Confidential - Oracle Restricted&amp;1#_x000D_</oddHeader>
    <oddFooter>&amp;L_x000D_&amp;1#&amp;"Calibri"&amp;10&amp;K000000 Confidential - Oracle Restricted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sqref="A1:K17"/>
    </sheetView>
  </sheetViews>
  <sheetFormatPr defaultRowHeight="14.4"/>
  <cols>
    <col min="1" max="1" width="10.5546875" bestFit="1" customWidth="1"/>
    <col min="2" max="2" width="21" bestFit="1" customWidth="1"/>
    <col min="3" max="3" width="13.5546875" bestFit="1" customWidth="1"/>
    <col min="4" max="4" width="20.5546875" bestFit="1" customWidth="1"/>
    <col min="5" max="5" width="13.77734375" customWidth="1"/>
    <col min="6" max="6" width="24.33203125" customWidth="1"/>
  </cols>
  <sheetData>
    <row r="1" spans="1:11">
      <c r="A1" s="120" t="s">
        <v>180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>
      <c r="A2" s="93" t="s">
        <v>24</v>
      </c>
      <c r="B2" s="93" t="s">
        <v>155</v>
      </c>
      <c r="C2" s="93" t="s">
        <v>156</v>
      </c>
      <c r="D2" s="93" t="s">
        <v>158</v>
      </c>
      <c r="E2" s="93" t="s">
        <v>157</v>
      </c>
      <c r="F2" s="93" t="s">
        <v>159</v>
      </c>
      <c r="G2" s="91"/>
      <c r="H2" s="91"/>
      <c r="I2" s="91"/>
      <c r="J2" s="91"/>
      <c r="K2" s="91"/>
    </row>
    <row r="3" spans="1:11">
      <c r="A3" s="94">
        <v>45748</v>
      </c>
      <c r="B3" s="56" t="s">
        <v>31</v>
      </c>
      <c r="C3" s="56">
        <v>20022233</v>
      </c>
      <c r="D3" s="56" t="s">
        <v>170</v>
      </c>
      <c r="E3" s="56" t="s">
        <v>160</v>
      </c>
      <c r="F3" s="56">
        <v>55.77</v>
      </c>
    </row>
    <row r="4" spans="1:11">
      <c r="A4" s="94">
        <v>45801</v>
      </c>
      <c r="B4" s="56" t="s">
        <v>161</v>
      </c>
      <c r="C4" s="56">
        <v>25028</v>
      </c>
      <c r="D4" s="56" t="s">
        <v>170</v>
      </c>
      <c r="E4" s="56" t="s">
        <v>162</v>
      </c>
      <c r="F4" s="56">
        <v>90</v>
      </c>
    </row>
    <row r="5" spans="1:11">
      <c r="A5" s="56" t="s">
        <v>163</v>
      </c>
      <c r="B5" s="56" t="s">
        <v>164</v>
      </c>
      <c r="C5" s="56">
        <v>254</v>
      </c>
      <c r="D5" s="56" t="s">
        <v>170</v>
      </c>
      <c r="E5" s="56" t="s">
        <v>165</v>
      </c>
      <c r="F5" s="56">
        <v>120</v>
      </c>
    </row>
    <row r="6" spans="1:11">
      <c r="A6" s="94">
        <v>45837</v>
      </c>
      <c r="B6" s="56" t="s">
        <v>137</v>
      </c>
      <c r="C6" s="56">
        <v>2515</v>
      </c>
      <c r="D6" s="56" t="s">
        <v>170</v>
      </c>
      <c r="E6" s="56" t="s">
        <v>166</v>
      </c>
      <c r="F6" s="56">
        <v>77.2</v>
      </c>
    </row>
    <row r="7" spans="1:11">
      <c r="A7" s="94">
        <v>45827</v>
      </c>
      <c r="B7" s="56" t="s">
        <v>135</v>
      </c>
      <c r="C7" s="56">
        <v>51914155</v>
      </c>
      <c r="D7" s="56" t="s">
        <v>170</v>
      </c>
      <c r="E7" s="56" t="s">
        <v>167</v>
      </c>
      <c r="F7" s="56">
        <v>25.64</v>
      </c>
    </row>
    <row r="8" spans="1:11">
      <c r="A8" s="94">
        <v>45837</v>
      </c>
      <c r="B8" s="56" t="s">
        <v>137</v>
      </c>
      <c r="C8" s="56">
        <v>2531</v>
      </c>
      <c r="D8" s="56" t="s">
        <v>170</v>
      </c>
      <c r="E8" s="56" t="s">
        <v>166</v>
      </c>
      <c r="F8" s="56">
        <v>77.2</v>
      </c>
    </row>
    <row r="9" spans="1:11">
      <c r="A9" s="94">
        <v>45837</v>
      </c>
      <c r="B9" s="56" t="s">
        <v>137</v>
      </c>
      <c r="C9" s="56">
        <v>2561</v>
      </c>
      <c r="D9" s="56" t="s">
        <v>170</v>
      </c>
      <c r="E9" s="56" t="s">
        <v>166</v>
      </c>
      <c r="F9" s="56">
        <v>77.2</v>
      </c>
    </row>
    <row r="10" spans="1:11">
      <c r="A10" s="94">
        <v>45834</v>
      </c>
      <c r="B10" s="56" t="s">
        <v>141</v>
      </c>
      <c r="C10" s="56">
        <v>262572</v>
      </c>
      <c r="D10" s="56" t="s">
        <v>170</v>
      </c>
      <c r="E10" s="56" t="s">
        <v>178</v>
      </c>
      <c r="F10" s="56">
        <v>18.559999999999999</v>
      </c>
    </row>
    <row r="11" spans="1:11">
      <c r="A11" s="94" t="s">
        <v>168</v>
      </c>
      <c r="B11" s="56" t="s">
        <v>146</v>
      </c>
      <c r="C11" s="56">
        <v>252624</v>
      </c>
      <c r="D11" s="56" t="s">
        <v>170</v>
      </c>
      <c r="E11" s="56" t="s">
        <v>169</v>
      </c>
      <c r="F11" s="56">
        <v>18.75</v>
      </c>
    </row>
    <row r="12" spans="1:11">
      <c r="A12" s="94">
        <v>45959</v>
      </c>
      <c r="B12" s="56" t="s">
        <v>141</v>
      </c>
      <c r="C12" s="56">
        <v>246618</v>
      </c>
      <c r="D12" s="56" t="s">
        <v>170</v>
      </c>
      <c r="E12" s="56" t="s">
        <v>178</v>
      </c>
      <c r="F12" s="56">
        <v>18.559999999999999</v>
      </c>
    </row>
    <row r="13" spans="1:11">
      <c r="A13" s="94">
        <v>45960</v>
      </c>
      <c r="B13" s="56" t="s">
        <v>137</v>
      </c>
      <c r="C13" s="56">
        <v>2605</v>
      </c>
      <c r="D13" s="56" t="s">
        <v>170</v>
      </c>
      <c r="E13" s="56" t="s">
        <v>166</v>
      </c>
      <c r="F13" s="56">
        <v>82.2</v>
      </c>
    </row>
    <row r="14" spans="1:11">
      <c r="A14" s="94">
        <v>45991</v>
      </c>
      <c r="B14" s="56" t="s">
        <v>137</v>
      </c>
      <c r="C14" s="56">
        <v>2628</v>
      </c>
      <c r="D14" s="56" t="s">
        <v>170</v>
      </c>
      <c r="E14" s="56" t="s">
        <v>166</v>
      </c>
      <c r="F14" s="56">
        <v>77.2</v>
      </c>
    </row>
    <row r="15" spans="1:11">
      <c r="A15" s="94">
        <v>46013</v>
      </c>
      <c r="B15" s="56" t="s">
        <v>141</v>
      </c>
      <c r="C15" s="56">
        <v>266285</v>
      </c>
      <c r="D15" s="56" t="s">
        <v>170</v>
      </c>
      <c r="E15" s="56" t="s">
        <v>178</v>
      </c>
      <c r="F15" s="56">
        <v>49.25</v>
      </c>
    </row>
    <row r="16" spans="1:11">
      <c r="A16" s="56"/>
      <c r="B16" s="56"/>
      <c r="C16" s="56"/>
      <c r="D16" s="56"/>
      <c r="E16" s="56"/>
      <c r="F16" s="56"/>
    </row>
    <row r="17" spans="1:6">
      <c r="A17" s="56"/>
      <c r="B17" s="56"/>
      <c r="C17" s="56"/>
      <c r="D17" s="56"/>
      <c r="E17" s="93" t="s">
        <v>179</v>
      </c>
      <c r="F17" s="93">
        <f>SUM(F3:F16)</f>
        <v>787.53</v>
      </c>
    </row>
    <row r="19" spans="1:6">
      <c r="F19" s="91"/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sqref="A1:E35"/>
    </sheetView>
  </sheetViews>
  <sheetFormatPr defaultRowHeight="14.4"/>
  <cols>
    <col min="1" max="1" width="16.21875" customWidth="1"/>
    <col min="2" max="2" width="23.33203125" customWidth="1"/>
    <col min="3" max="3" width="15.109375" bestFit="1" customWidth="1"/>
    <col min="5" max="5" width="12.6640625" bestFit="1" customWidth="1"/>
  </cols>
  <sheetData>
    <row r="1" spans="1:5">
      <c r="A1" s="121" t="s">
        <v>181</v>
      </c>
      <c r="B1" s="121"/>
      <c r="C1" s="121"/>
      <c r="D1" s="121"/>
      <c r="E1" s="121"/>
    </row>
    <row r="2" spans="1:5" ht="28.8">
      <c r="A2" s="93" t="s">
        <v>184</v>
      </c>
      <c r="B2" s="93" t="s">
        <v>182</v>
      </c>
      <c r="C2" s="93" t="s">
        <v>183</v>
      </c>
      <c r="D2" s="93" t="s">
        <v>186</v>
      </c>
      <c r="E2" s="97" t="s">
        <v>187</v>
      </c>
    </row>
    <row r="3" spans="1:5">
      <c r="A3" s="94">
        <v>45748</v>
      </c>
      <c r="B3" s="56" t="s">
        <v>31</v>
      </c>
      <c r="C3" s="56" t="s">
        <v>185</v>
      </c>
      <c r="D3" s="56">
        <v>334.62</v>
      </c>
      <c r="E3" s="56">
        <v>55.77</v>
      </c>
    </row>
    <row r="4" spans="1:5">
      <c r="A4" s="94">
        <v>45748</v>
      </c>
      <c r="B4" s="56"/>
      <c r="C4" s="56" t="s">
        <v>189</v>
      </c>
      <c r="D4" s="56">
        <v>136.66</v>
      </c>
      <c r="E4" s="56"/>
    </row>
    <row r="5" spans="1:5">
      <c r="A5" s="94">
        <v>45797</v>
      </c>
      <c r="B5" s="56" t="s">
        <v>127</v>
      </c>
      <c r="C5" s="56" t="s">
        <v>188</v>
      </c>
      <c r="D5" s="56">
        <v>584.55999999999995</v>
      </c>
      <c r="E5" s="56"/>
    </row>
    <row r="6" spans="1:5">
      <c r="A6" s="94">
        <v>45787</v>
      </c>
      <c r="B6" s="56" t="s">
        <v>161</v>
      </c>
      <c r="C6" s="56" t="s">
        <v>190</v>
      </c>
      <c r="D6" s="56">
        <v>540</v>
      </c>
      <c r="E6" s="56">
        <v>90</v>
      </c>
    </row>
    <row r="7" spans="1:5">
      <c r="A7" s="94">
        <v>45786</v>
      </c>
      <c r="B7" s="56" t="s">
        <v>191</v>
      </c>
      <c r="C7" s="56" t="s">
        <v>192</v>
      </c>
      <c r="D7" s="56">
        <v>720</v>
      </c>
      <c r="E7" s="56">
        <v>120</v>
      </c>
    </row>
    <row r="8" spans="1:5">
      <c r="A8" s="95">
        <v>45778</v>
      </c>
      <c r="B8" s="56"/>
      <c r="C8" s="56" t="s">
        <v>189</v>
      </c>
      <c r="D8" s="56">
        <v>136.66</v>
      </c>
      <c r="E8" s="56"/>
    </row>
    <row r="9" spans="1:5">
      <c r="A9" s="94">
        <v>45807</v>
      </c>
      <c r="B9" s="56" t="s">
        <v>137</v>
      </c>
      <c r="C9" s="56" t="s">
        <v>193</v>
      </c>
      <c r="D9" s="56">
        <v>463.2</v>
      </c>
      <c r="E9" s="56">
        <v>77.2</v>
      </c>
    </row>
    <row r="10" spans="1:5">
      <c r="A10" s="94">
        <v>45827</v>
      </c>
      <c r="B10" s="56" t="s">
        <v>135</v>
      </c>
      <c r="C10" s="56" t="s">
        <v>194</v>
      </c>
      <c r="D10" s="56">
        <v>153.82</v>
      </c>
      <c r="E10" s="56">
        <v>25.64</v>
      </c>
    </row>
    <row r="11" spans="1:5">
      <c r="A11" s="94">
        <v>45828</v>
      </c>
      <c r="B11" s="56" t="s">
        <v>137</v>
      </c>
      <c r="C11" s="56" t="s">
        <v>193</v>
      </c>
      <c r="D11" s="56">
        <v>463.2</v>
      </c>
      <c r="E11" s="56">
        <v>77.2</v>
      </c>
    </row>
    <row r="12" spans="1:5">
      <c r="A12" s="95">
        <v>45809</v>
      </c>
      <c r="B12" s="56"/>
      <c r="C12" s="56" t="s">
        <v>195</v>
      </c>
      <c r="D12" s="56">
        <v>250</v>
      </c>
      <c r="E12" s="56"/>
    </row>
    <row r="13" spans="1:5">
      <c r="A13" s="95">
        <v>45809</v>
      </c>
      <c r="B13" s="56"/>
      <c r="C13" s="56" t="s">
        <v>196</v>
      </c>
      <c r="D13" s="56">
        <v>161.74</v>
      </c>
      <c r="E13" s="56"/>
    </row>
    <row r="14" spans="1:5">
      <c r="A14" s="94">
        <v>45869</v>
      </c>
      <c r="B14" s="56" t="s">
        <v>137</v>
      </c>
      <c r="C14" s="56" t="s">
        <v>193</v>
      </c>
      <c r="D14" s="56">
        <v>463.2</v>
      </c>
      <c r="E14" s="56">
        <v>77.2</v>
      </c>
    </row>
    <row r="15" spans="1:5">
      <c r="A15" s="94">
        <v>45864</v>
      </c>
      <c r="B15" s="56" t="s">
        <v>141</v>
      </c>
      <c r="C15" s="56" t="s">
        <v>190</v>
      </c>
      <c r="D15" s="56">
        <v>111.36</v>
      </c>
      <c r="E15" s="56">
        <v>18.559999999999999</v>
      </c>
    </row>
    <row r="16" spans="1:5">
      <c r="A16" s="95">
        <v>45839</v>
      </c>
      <c r="B16" s="56"/>
      <c r="C16" s="56" t="s">
        <v>196</v>
      </c>
      <c r="D16" s="56">
        <v>161.74</v>
      </c>
      <c r="E16" s="56"/>
    </row>
    <row r="17" spans="1:5">
      <c r="A17" s="95">
        <v>45870</v>
      </c>
      <c r="B17" s="56"/>
      <c r="C17" s="56" t="s">
        <v>196</v>
      </c>
      <c r="D17" s="56">
        <v>140.24</v>
      </c>
      <c r="E17" s="56"/>
    </row>
    <row r="18" spans="1:5">
      <c r="A18" s="94">
        <v>45930</v>
      </c>
      <c r="B18" s="56" t="s">
        <v>137</v>
      </c>
      <c r="C18" s="56" t="s">
        <v>193</v>
      </c>
      <c r="D18" s="56">
        <v>493.2</v>
      </c>
      <c r="E18" s="56">
        <v>82.2</v>
      </c>
    </row>
    <row r="19" spans="1:5">
      <c r="A19" s="94">
        <v>45929</v>
      </c>
      <c r="B19" s="56" t="s">
        <v>141</v>
      </c>
      <c r="C19" s="56" t="s">
        <v>197</v>
      </c>
      <c r="D19" s="56">
        <v>111.36</v>
      </c>
      <c r="E19" s="56">
        <v>18.559999999999999</v>
      </c>
    </row>
    <row r="20" spans="1:5">
      <c r="A20" s="94" t="s">
        <v>109</v>
      </c>
      <c r="B20" s="56"/>
      <c r="C20" s="56" t="s">
        <v>189</v>
      </c>
      <c r="D20" s="56">
        <v>140.24</v>
      </c>
      <c r="E20" s="56"/>
    </row>
    <row r="21" spans="1:5">
      <c r="A21" s="94">
        <v>45961</v>
      </c>
      <c r="B21" s="56" t="s">
        <v>137</v>
      </c>
      <c r="C21" s="56" t="s">
        <v>193</v>
      </c>
      <c r="D21" s="56">
        <v>463.2</v>
      </c>
      <c r="E21" s="56">
        <v>77.2</v>
      </c>
    </row>
    <row r="22" spans="1:5">
      <c r="A22" s="94" t="s">
        <v>110</v>
      </c>
      <c r="B22" s="56"/>
      <c r="C22" s="56" t="s">
        <v>196</v>
      </c>
      <c r="D22" s="56">
        <v>140.24</v>
      </c>
      <c r="E22" s="56"/>
    </row>
    <row r="23" spans="1:5" ht="28.8">
      <c r="A23" s="94">
        <v>45983</v>
      </c>
      <c r="B23" s="56" t="s">
        <v>198</v>
      </c>
      <c r="C23" s="8" t="s">
        <v>199</v>
      </c>
      <c r="D23" s="56">
        <v>142.75</v>
      </c>
      <c r="E23" s="56">
        <v>23.79</v>
      </c>
    </row>
    <row r="24" spans="1:5">
      <c r="A24" s="94" t="s">
        <v>202</v>
      </c>
      <c r="B24" s="56"/>
      <c r="C24" s="8" t="s">
        <v>196</v>
      </c>
      <c r="D24" s="56">
        <v>140.24</v>
      </c>
      <c r="E24" s="56"/>
    </row>
    <row r="25" spans="1:5">
      <c r="A25" s="94">
        <v>46001</v>
      </c>
      <c r="B25" s="56" t="s">
        <v>200</v>
      </c>
      <c r="C25" s="56" t="s">
        <v>201</v>
      </c>
      <c r="D25" s="56">
        <v>375</v>
      </c>
      <c r="E25" s="56"/>
    </row>
    <row r="26" spans="1:5">
      <c r="A26" s="96" t="s">
        <v>112</v>
      </c>
      <c r="B26" s="56"/>
      <c r="C26" s="56" t="s">
        <v>196</v>
      </c>
      <c r="D26" s="56">
        <v>140.24</v>
      </c>
      <c r="E26" s="56"/>
    </row>
    <row r="27" spans="1:5">
      <c r="A27" s="94">
        <v>46029</v>
      </c>
      <c r="B27" s="56" t="s">
        <v>200</v>
      </c>
      <c r="C27" s="56" t="s">
        <v>188</v>
      </c>
      <c r="D27" s="56">
        <v>253.18</v>
      </c>
      <c r="E27" s="56"/>
    </row>
    <row r="28" spans="1:5">
      <c r="A28" s="94">
        <v>46043</v>
      </c>
      <c r="B28" s="56" t="s">
        <v>141</v>
      </c>
      <c r="C28" s="56" t="s">
        <v>197</v>
      </c>
      <c r="D28" s="56">
        <v>295.52</v>
      </c>
      <c r="E28" s="56">
        <v>49.25</v>
      </c>
    </row>
    <row r="29" spans="1:5">
      <c r="A29" s="95">
        <v>46023</v>
      </c>
      <c r="B29" s="56"/>
      <c r="C29" s="56" t="s">
        <v>189</v>
      </c>
      <c r="D29" s="56">
        <v>140.24</v>
      </c>
      <c r="E29" s="56"/>
    </row>
    <row r="30" spans="1:5">
      <c r="A30" s="95">
        <v>46054</v>
      </c>
      <c r="B30" s="56"/>
      <c r="C30" s="56" t="s">
        <v>189</v>
      </c>
      <c r="D30" s="56">
        <v>140.24</v>
      </c>
      <c r="E30" s="56"/>
    </row>
    <row r="31" spans="1:5">
      <c r="A31" s="95">
        <v>46082</v>
      </c>
      <c r="B31" s="56"/>
      <c r="C31" s="56" t="s">
        <v>189</v>
      </c>
      <c r="D31" s="56">
        <v>140.24</v>
      </c>
      <c r="E31" s="56"/>
    </row>
    <row r="32" spans="1:5">
      <c r="A32" s="56"/>
      <c r="B32" s="56"/>
      <c r="C32" s="56"/>
      <c r="D32" s="93">
        <f>SUM(D3:D31)</f>
        <v>7936.8899999999976</v>
      </c>
      <c r="E32" s="56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Payments</vt:lpstr>
      <vt:lpstr>Receipts</vt:lpstr>
      <vt:lpstr>Reconciliation </vt:lpstr>
      <vt:lpstr>Playground</vt:lpstr>
      <vt:lpstr>Fixed Assets</vt:lpstr>
      <vt:lpstr>Budget</vt:lpstr>
      <vt:lpstr>Invoices to support VAt claim</vt:lpstr>
      <vt:lpstr>Payments over £100</vt:lpstr>
      <vt:lpstr>Budget!Print_Area</vt:lpstr>
      <vt:lpstr>Payments!Print_Area</vt:lpstr>
      <vt:lpstr>Receipts!Print_Area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</dc:creator>
  <cp:lastModifiedBy>Cathy Fleet</cp:lastModifiedBy>
  <cp:revision/>
  <cp:lastPrinted>2026-04-24T10:38:12Z</cp:lastPrinted>
  <dcterms:created xsi:type="dcterms:W3CDTF">2019-06-05T11:42:47Z</dcterms:created>
  <dcterms:modified xsi:type="dcterms:W3CDTF">2026-04-27T10:09:40Z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56665055-977f-4acd-9884-1bec8e5ad200_Enabled">
    <vt:lpwstr>true</vt:lpwstr>
  </property>
  <property fmtid="{D5CDD505-2E9C-101B-9397-08002B2CF9AE}" pid="5" name="MSIP_Label_56665055-977f-4acd-9884-1bec8e5ad200_SetDate">
    <vt:lpwstr>2025-02-24T15:36:22Z</vt:lpwstr>
  </property>
  <property fmtid="{D5CDD505-2E9C-101B-9397-08002B2CF9AE}" pid="6" name="MSIP_Label_56665055-977f-4acd-9884-1bec8e5ad200_Method">
    <vt:lpwstr>Standard</vt:lpwstr>
  </property>
  <property fmtid="{D5CDD505-2E9C-101B-9397-08002B2CF9AE}" pid="7" name="MSIP_Label_56665055-977f-4acd-9884-1bec8e5ad200_Name">
    <vt:lpwstr>Anyone ( Unrestricted )</vt:lpwstr>
  </property>
  <property fmtid="{D5CDD505-2E9C-101B-9397-08002B2CF9AE}" pid="8" name="MSIP_Label_56665055-977f-4acd-9884-1bec8e5ad200_SiteId">
    <vt:lpwstr>4e2c6054-71cb-48f1-bd6c-3a9705aca71b</vt:lpwstr>
  </property>
  <property fmtid="{D5CDD505-2E9C-101B-9397-08002B2CF9AE}" pid="9" name="MSIP_Label_56665055-977f-4acd-9884-1bec8e5ad200_ActionId">
    <vt:lpwstr>527b9dff-85bf-47ba-b3d0-6be6a489f7a9</vt:lpwstr>
  </property>
  <property fmtid="{D5CDD505-2E9C-101B-9397-08002B2CF9AE}" pid="10" name="MSIP_Label_56665055-977f-4acd-9884-1bec8e5ad200_ContentBits">
    <vt:lpwstr>3</vt:lpwstr>
  </property>
</Properties>
</file>